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delporte\Desktop\TRANSPARENCIA\2025\COMPLEMENTO TRANSPARENCIA\4to trimestre\"/>
    </mc:Choice>
  </mc:AlternateContent>
  <xr:revisionPtr revIDLastSave="0" documentId="13_ncr:1_{70021DFF-783D-4012-9F51-A5E5F286A40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3er Trimestre" sheetId="1" r:id="rId1"/>
  </sheets>
  <definedNames>
    <definedName name="_xlnm.Print_Area" localSheetId="0">'3er Trimestre'!$A$1:$E$178</definedName>
    <definedName name="_xlnm.Print_Titles" localSheetId="0">'3er Trimestre'!$1:$5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6" i="1" l="1"/>
  <c r="E174" i="1"/>
  <c r="E173" i="1"/>
  <c r="E172" i="1" s="1"/>
  <c r="E170" i="1" s="1"/>
  <c r="E168" i="1"/>
  <c r="E167" i="1" s="1"/>
  <c r="E165" i="1"/>
  <c r="E164" i="1"/>
  <c r="E163" i="1"/>
  <c r="E158" i="1" s="1"/>
  <c r="E149" i="1" s="1"/>
  <c r="E162" i="1"/>
  <c r="E161" i="1"/>
  <c r="E160" i="1"/>
  <c r="E159" i="1"/>
  <c r="E157" i="1"/>
  <c r="E156" i="1"/>
  <c r="E155" i="1"/>
  <c r="E154" i="1"/>
  <c r="E153" i="1"/>
  <c r="E152" i="1"/>
  <c r="E151" i="1"/>
  <c r="E150" i="1"/>
  <c r="E147" i="1"/>
  <c r="E146" i="1"/>
  <c r="E142" i="1"/>
  <c r="E141" i="1"/>
  <c r="E140" i="1"/>
  <c r="E139" i="1"/>
  <c r="E138" i="1"/>
  <c r="E137" i="1"/>
  <c r="E134" i="1" s="1"/>
  <c r="E136" i="1"/>
  <c r="E135" i="1"/>
  <c r="E132" i="1"/>
  <c r="E130" i="1" s="1"/>
  <c r="E131" i="1"/>
  <c r="E129" i="1"/>
  <c r="E128" i="1"/>
  <c r="E127" i="1"/>
  <c r="E126" i="1"/>
  <c r="E125" i="1"/>
  <c r="E124" i="1"/>
  <c r="E123" i="1"/>
  <c r="E118" i="1"/>
  <c r="E117" i="1"/>
  <c r="E116" i="1"/>
  <c r="E113" i="1"/>
  <c r="E112" i="1" s="1"/>
  <c r="E111" i="1"/>
  <c r="E110" i="1"/>
  <c r="E109" i="1" s="1"/>
  <c r="E108" i="1"/>
  <c r="E107" i="1"/>
  <c r="E106" i="1"/>
  <c r="E105" i="1"/>
  <c r="E103" i="1"/>
  <c r="E102" i="1"/>
  <c r="E101" i="1"/>
  <c r="E100" i="1"/>
  <c r="E96" i="1"/>
  <c r="E95" i="1"/>
  <c r="E94" i="1"/>
  <c r="E93" i="1" s="1"/>
  <c r="E92" i="1"/>
  <c r="E91" i="1"/>
  <c r="E90" i="1"/>
  <c r="E86" i="1"/>
  <c r="E85" i="1"/>
  <c r="E84" i="1" s="1"/>
  <c r="E83" i="1"/>
  <c r="E82" i="1"/>
  <c r="E81" i="1"/>
  <c r="E80" i="1"/>
  <c r="E79" i="1"/>
  <c r="E78" i="1" s="1"/>
  <c r="E77" i="1"/>
  <c r="E76" i="1"/>
  <c r="E75" i="1"/>
  <c r="E74" i="1"/>
  <c r="E73" i="1"/>
  <c r="E71" i="1"/>
  <c r="E70" i="1"/>
  <c r="E69" i="1"/>
  <c r="E68" i="1"/>
  <c r="E67" i="1"/>
  <c r="E66" i="1"/>
  <c r="E65" i="1" s="1"/>
  <c r="E64" i="1"/>
  <c r="E63" i="1"/>
  <c r="E62" i="1"/>
  <c r="E61" i="1"/>
  <c r="E60" i="1"/>
  <c r="E58" i="1"/>
  <c r="E57" i="1"/>
  <c r="E56" i="1"/>
  <c r="E55" i="1"/>
  <c r="E53" i="1"/>
  <c r="E52" i="1"/>
  <c r="E51" i="1"/>
  <c r="E50" i="1"/>
  <c r="E49" i="1"/>
  <c r="E48" i="1"/>
  <c r="E47" i="1"/>
  <c r="E46" i="1"/>
  <c r="E45" i="1"/>
  <c r="E44" i="1"/>
  <c r="E43" i="1"/>
  <c r="E42" i="1"/>
  <c r="E40" i="1"/>
  <c r="E39" i="1"/>
  <c r="E38" i="1"/>
  <c r="E37" i="1"/>
  <c r="E36" i="1"/>
  <c r="E35" i="1"/>
  <c r="E32" i="1"/>
  <c r="E28" i="1"/>
  <c r="E26" i="1"/>
  <c r="E25" i="1" s="1"/>
  <c r="E24" i="1"/>
  <c r="E23" i="1"/>
  <c r="E21" i="1"/>
  <c r="E20" i="1"/>
  <c r="E19" i="1"/>
  <c r="E17" i="1"/>
  <c r="E15" i="1"/>
  <c r="E14" i="1"/>
  <c r="E12" i="1"/>
  <c r="E11" i="1"/>
  <c r="E144" i="1"/>
  <c r="E31" i="1"/>
  <c r="E16" i="1"/>
  <c r="E41" i="1" l="1"/>
  <c r="E104" i="1"/>
  <c r="E99" i="1" s="1"/>
  <c r="E115" i="1"/>
  <c r="E89" i="1"/>
  <c r="E88" i="1"/>
  <c r="E10" i="1"/>
  <c r="E13" i="1"/>
  <c r="E22" i="1"/>
  <c r="E34" i="1"/>
  <c r="E122" i="1"/>
  <c r="E120" i="1" s="1"/>
  <c r="E18" i="1"/>
  <c r="E9" i="1" s="1"/>
  <c r="E72" i="1"/>
  <c r="E54" i="1"/>
  <c r="E98" i="1"/>
  <c r="E59" i="1"/>
  <c r="E33" i="1" l="1"/>
  <c r="E30" i="1" s="1"/>
  <c r="E7" i="1" s="1"/>
  <c r="E178" i="1" s="1"/>
</calcChain>
</file>

<file path=xl/sharedStrings.xml><?xml version="1.0" encoding="utf-8"?>
<sst xmlns="http://schemas.openxmlformats.org/spreadsheetml/2006/main" count="161" uniqueCount="158">
  <si>
    <t>C o n c e p t o</t>
  </si>
  <si>
    <t>Total</t>
  </si>
  <si>
    <t>Impuestos</t>
  </si>
  <si>
    <t>Impuestos Sobre los Ingresos</t>
  </si>
  <si>
    <t>Impuesto sobre Hospedaje</t>
  </si>
  <si>
    <t>Juegos Permitidos, Rifas, Sorteos, Loterías y Concursos</t>
  </si>
  <si>
    <t>Impuestos Sobre la Producción, el Consumo 
y las Transacciones</t>
  </si>
  <si>
    <t>Adquisición de Vehículos Automotores Usados</t>
  </si>
  <si>
    <t>Sobre Servidumbre de Terreno para Obras 
  y Trabajos de Primera Mano de Materiales Mineros</t>
  </si>
  <si>
    <t>Impuesto Sobre Nóminas y Asimilables</t>
  </si>
  <si>
    <t>Impuesto sobre Nóminas</t>
  </si>
  <si>
    <t>Accesorios de Impuestos</t>
  </si>
  <si>
    <t>Recargos de Impuestos Estatales</t>
  </si>
  <si>
    <t>Multas de Impuestos Estatales</t>
  </si>
  <si>
    <t>Recargos de Impuestos Sobre Nóminas</t>
  </si>
  <si>
    <t>Otros Impuestos</t>
  </si>
  <si>
    <t>Adicional para el Desarrollo Económico y Social en la Entidad</t>
  </si>
  <si>
    <t>Impuestos no Comprendidos en la Ley de Ingresos Vigente, Causados en Ejercicios Fiscales Anteriores Pendientes de Liquidación o Pago</t>
  </si>
  <si>
    <t xml:space="preserve">Cuotas y Aportaciones de Seguridad Social </t>
  </si>
  <si>
    <t>Derechos</t>
  </si>
  <si>
    <t>Derechos por el Uso, Goce, Aprovechamiento o Explotación de Bienes de Dominio Público</t>
  </si>
  <si>
    <t>Secretaría de Medio Ambiente e Historia Natural</t>
  </si>
  <si>
    <t>Derechos por Prestación de Servicios</t>
  </si>
  <si>
    <t>Unidad de Legalizacion y Publicaciones Oficiales</t>
  </si>
  <si>
    <t>Dirección de Registro Civil del Estado</t>
  </si>
  <si>
    <t>Dirección de Notarías del Estado</t>
  </si>
  <si>
    <t>Dirección de Catastro del Estado</t>
  </si>
  <si>
    <t>Instituto de Bomberos</t>
  </si>
  <si>
    <t>Oficialía Mayor del Estado de Chiapas</t>
  </si>
  <si>
    <t>Dirección de Administración de Personal</t>
  </si>
  <si>
    <t>Dirección de Gestión Administrativa y Educativa</t>
  </si>
  <si>
    <t>Dirección de Obligaciones Fiscales y Retenciones</t>
  </si>
  <si>
    <t>Dirección de Ingresos</t>
  </si>
  <si>
    <t>Establecimientos Mutuantes</t>
  </si>
  <si>
    <t>Venta de Bebidas Alcohólicas</t>
  </si>
  <si>
    <t>Control Vehicular</t>
  </si>
  <si>
    <t>Dirección de Cobranza</t>
  </si>
  <si>
    <t>Dirección de Auditoría Fiscal</t>
  </si>
  <si>
    <t>Área de Programas Especiales y Evaluación Operativa</t>
  </si>
  <si>
    <t>Otros Servicios que presta la Secretaría</t>
  </si>
  <si>
    <t>Secretaría de Agricultura, Ganadería y Pesca</t>
  </si>
  <si>
    <t>Dirección de Regulación Pecuaria</t>
  </si>
  <si>
    <t>Direccion de Reconversion Productiva Agrosustentable</t>
  </si>
  <si>
    <t>Direccion de Fomento y Desarrollo Ganadero</t>
  </si>
  <si>
    <t xml:space="preserve">Departamento de Regulación de Servicios Privados de Seguridad </t>
  </si>
  <si>
    <t>Dirección de Control de Servicios de Seguridad</t>
  </si>
  <si>
    <t>Dirección de la Policía Estatal de Tránsito</t>
  </si>
  <si>
    <t>Instituto de Formación Policial</t>
  </si>
  <si>
    <t>Centro Estatal de Control de Confianza Certificado</t>
  </si>
  <si>
    <t>Secretaría de Movilidad y Transporte</t>
  </si>
  <si>
    <t>Dirección de Concesiones y Autorizaciones</t>
  </si>
  <si>
    <t>Direccion del Registro y Control del Transporte</t>
  </si>
  <si>
    <t xml:space="preserve">Dirección de Proyectos Estratégicos y Capacitación Integral al Sector
</t>
  </si>
  <si>
    <t xml:space="preserve">Direccion de movilidad </t>
  </si>
  <si>
    <t>Coordinación de Oficinas de Enlace</t>
  </si>
  <si>
    <t>Secretaría de Educación</t>
  </si>
  <si>
    <t>Secretaría de Salud</t>
  </si>
  <si>
    <t>Direccion de Proteccion Contra Riesgos Sanitarios</t>
  </si>
  <si>
    <t>Unidades de Atención Médica</t>
  </si>
  <si>
    <t>Laboratorio Estatal de Salud del Estado de Chiapas</t>
  </si>
  <si>
    <t>Centro Estatal de Transfusión Sanguínea</t>
  </si>
  <si>
    <t>Secretaría de Protección Civil</t>
  </si>
  <si>
    <t>Instituto para la Gestión Integral de Riesgos de Desastres del Estado de Chiapas</t>
  </si>
  <si>
    <t>Instituto de Ciencia, Tecnología e Innovación del Estado de Chiapas</t>
  </si>
  <si>
    <t>Poder Judicial del Estado</t>
  </si>
  <si>
    <t>Fiscalía General del Estado</t>
  </si>
  <si>
    <t>Otros Derechos</t>
  </si>
  <si>
    <t>Accesorios de Derechos</t>
  </si>
  <si>
    <t>Recargos de derechos Estatales</t>
  </si>
  <si>
    <t>Multas de derechos Estatales</t>
  </si>
  <si>
    <t>Productos</t>
  </si>
  <si>
    <t>Uso de Bienes o Instalaciones Terrestres Aeroportuarias</t>
  </si>
  <si>
    <t>Rendimientos de Establecimientos y Empresas del Estado</t>
  </si>
  <si>
    <t>Utilidades de inversiones, Acciones, Créditos y Valores 
que por Algun Titulo correspondan al Estado</t>
  </si>
  <si>
    <t>Productos Financieros</t>
  </si>
  <si>
    <t xml:space="preserve">   Estatal</t>
  </si>
  <si>
    <t xml:space="preserve">   Federal</t>
  </si>
  <si>
    <t>Otros Productos</t>
  </si>
  <si>
    <t>Aprovechamientos</t>
  </si>
  <si>
    <t xml:space="preserve"> Multas</t>
  </si>
  <si>
    <t xml:space="preserve"> Indemnizaciones</t>
  </si>
  <si>
    <t xml:space="preserve"> Reintegros</t>
  </si>
  <si>
    <t xml:space="preserve"> Aprovechamientos provenientes de Obras Públicas</t>
  </si>
  <si>
    <t xml:space="preserve"> Otros Aprovechamientos</t>
  </si>
  <si>
    <t xml:space="preserve">     Reparación del Daño</t>
  </si>
  <si>
    <t xml:space="preserve">     Diversos</t>
  </si>
  <si>
    <t>Aprovechamientos Patrimoniales</t>
  </si>
  <si>
    <t xml:space="preserve">  Arrendamiento de Bienes Muebles e Inmuebles del Estado</t>
  </si>
  <si>
    <t>Enajenación de Bienes Muebles e Inmuebles</t>
  </si>
  <si>
    <t xml:space="preserve"> Accesorios de Aprovechamientos</t>
  </si>
  <si>
    <t xml:space="preserve">      Recargos</t>
  </si>
  <si>
    <t>Ingresos por Venta de Bienes, Prestación de Servicios y Otros Ingresos</t>
  </si>
  <si>
    <t>Ingresos por Ventas de Bienes y Prestación de Servicios de Instituciones Públicas de Seguridad Social</t>
  </si>
  <si>
    <t>Ingresos por Ventas de Bienes y Prestación de Servicios de Entidades Paraestatales y Fideicomisos No Empresariales y No Financieros</t>
  </si>
  <si>
    <t>Ingresos por Ventas de Bienes y Prestación de Servicios de los Poderes Legislativo y Judicial, y de los Órganos Autónomos</t>
  </si>
  <si>
    <t>Participaciones, Aportaciones, Convenios, Incentivos Derivados de la Colaboración Fiscal y Fondos Distintos de Aportaciones</t>
  </si>
  <si>
    <t>Participaciones</t>
  </si>
  <si>
    <t>Fondo General de Participaciones</t>
  </si>
  <si>
    <t>Fondo de Fomento Municipal</t>
  </si>
  <si>
    <t>Impuesto Especial sobre Producción y Servicios</t>
  </si>
  <si>
    <t>Fondo de Fiscalización y Recaudación</t>
  </si>
  <si>
    <t>Fondo de Compensación</t>
  </si>
  <si>
    <t>Fondo de Extracción de Hidrocarburos</t>
  </si>
  <si>
    <t>Fondo ISR</t>
  </si>
  <si>
    <t xml:space="preserve">   Fondo ISR Participable Estatal</t>
  </si>
  <si>
    <t>Aportaciones</t>
  </si>
  <si>
    <t>Fondo de Aportaciones para los Servicios de Salud (FASSA)</t>
  </si>
  <si>
    <t>Fondo de Aportaciones para la Infraestructura Social (FAIS)</t>
  </si>
  <si>
    <t>Fondo de Aportaciones para el Fortalecimiento de los Municipios  (FORTAMUN)</t>
  </si>
  <si>
    <t>Fondo de Aportaciones Multiples (FAM)</t>
  </si>
  <si>
    <t>Fondo de Aportaciones para la Educacion Tecnologica y de Adultos (FAETA)</t>
  </si>
  <si>
    <t>Fondo de Aportaciones para la Seguridad Pública (FASP)</t>
  </si>
  <si>
    <t>Fondo de Aportaciones para el Fortalecimiento de las Entidades Federativas (FAFEF)</t>
  </si>
  <si>
    <t>Convenios</t>
  </si>
  <si>
    <t>Otros Convenios</t>
  </si>
  <si>
    <t>Incentivos Derivados de la Colaboración Fiscal</t>
  </si>
  <si>
    <t>Fondo de Compensación del ISAN</t>
  </si>
  <si>
    <t>Derechos de Inspección y Vigilancia</t>
  </si>
  <si>
    <t>Incentivos Sobre Automóviles Nuevos</t>
  </si>
  <si>
    <t>Fiscalización</t>
  </si>
  <si>
    <t>Multas Federales</t>
  </si>
  <si>
    <t>Multas Federales No Fiscales</t>
  </si>
  <si>
    <t>I.S.R  por Enajenación de Bienes</t>
  </si>
  <si>
    <t>Otros Incentivos Económicos</t>
  </si>
  <si>
    <t>Rezago I.S.R. por Régimen Intermedio y Repecos</t>
  </si>
  <si>
    <t>Gastos De Ejecución</t>
  </si>
  <si>
    <t xml:space="preserve">Vigilancia de Obligaciones Fiscales </t>
  </si>
  <si>
    <t xml:space="preserve">Otros </t>
  </si>
  <si>
    <t>Fondos Distintos de Aportaciones</t>
  </si>
  <si>
    <t>Fondo para Entidades Federativas y Municipios Productores de Hidrocarburos.  Ramo 23-U093</t>
  </si>
  <si>
    <t>Transferencias, Asignaciones, Subsidios 
y Subvenciones, y Pensiones y Jubilaciones</t>
  </si>
  <si>
    <t>Subsidios y Subvenciones</t>
  </si>
  <si>
    <t>Programas Sujetos a Reglas de Operación</t>
  </si>
  <si>
    <t>Otros Subsidios</t>
  </si>
  <si>
    <t>Ingresos Derivados de Financiamientos</t>
  </si>
  <si>
    <t>Aprovechamientos de Dependencias y Entidades del Estado</t>
  </si>
  <si>
    <t xml:space="preserve">     Donativos</t>
  </si>
  <si>
    <t>INGRESOS ESTATALES</t>
  </si>
  <si>
    <t xml:space="preserve">Contribución para la atención a salvamentos y servicios médicos </t>
  </si>
  <si>
    <t>Rezago del Impuesto sobre Tenencia o Uso de Vehículos Automotores</t>
  </si>
  <si>
    <t>Dirección de Registro Público de la Propiedad y de Comercio</t>
  </si>
  <si>
    <t>Coordinacion de financiamiento y comercializacion agropecuaria y agroindustrial</t>
  </si>
  <si>
    <t>Participación a la Venta Final de Gasolinas y Diesel</t>
  </si>
  <si>
    <t>Fondo ISR Participable Municipal</t>
  </si>
  <si>
    <t>Fondo de Aportaciones para la Nomina Educativa  y Gasto Operativo (FONE)</t>
  </si>
  <si>
    <t>Convenio de Reasignacion</t>
  </si>
  <si>
    <t>Fondo de Compensación del Repecos y Régimen Intermedio</t>
  </si>
  <si>
    <t>Impuesto General de Importaciones (Mercancías Extranjeras)</t>
  </si>
  <si>
    <t>Créditos Fiscales (clausula decimaseptima)</t>
  </si>
  <si>
    <t>Secretaría General de Gobierno y Mediación</t>
  </si>
  <si>
    <t>Secretaría de Finanzas</t>
  </si>
  <si>
    <t>Secretaría de Seguridad del Pueblo</t>
  </si>
  <si>
    <t>Secretaría Anticorrupción y Buen Gobierno</t>
  </si>
  <si>
    <t xml:space="preserve">Zona Federal Marítimo Terrestre (ZOFEMAT) </t>
  </si>
  <si>
    <t>Octubre</t>
  </si>
  <si>
    <t>Noviembre</t>
  </si>
  <si>
    <t>Diciembre</t>
  </si>
  <si>
    <t>Ingresos del Cuarto Trimestre 2025 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</si>
</sst>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[$€-2]* #,##0.00_-;\-[$€-2]* #,##0.00_-;_-[$€-2]* &quot;-&quot;??_-"/>
    <numFmt numFmtId="166" formatCode="#,##0.00&quot; &quot;;&quot;-&quot;#,##0.00&quot; &quot;;&quot;-&quot;#&quot; &quot;;@&quot; &quot;"/>
    <numFmt numFmtId="167" formatCode="_(* #,##0.00_);_(* \(#,##0.00\);_(* &quot;-&quot;??_);_(@_)"/>
    <numFmt numFmtId="168" formatCode="_(&quot;$&quot;* #,##0.00_);_(&quot;$&quot;* \(#,##0.00\);_(&quot;$&quot;* &quot;-&quot;??_);_(@_)"/>
    <numFmt numFmtId="169" formatCode="[$$-80A]#,##0.00;[Red]&quot;-&quot;[$$-80A]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i/>
      <sz val="11"/>
      <name val="Arial"/>
      <family val="2"/>
    </font>
    <font>
      <sz val="11"/>
      <color theme="1"/>
      <name val="Liberation Sans"/>
    </font>
    <font>
      <sz val="10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Liberation Sans"/>
    </font>
    <font>
      <b/>
      <sz val="9.5"/>
      <color indexed="8"/>
      <name val="Times New Roman"/>
      <family val="1"/>
    </font>
    <font>
      <sz val="12"/>
      <color theme="1"/>
      <name val="Arial"/>
      <family val="2"/>
    </font>
    <font>
      <b/>
      <sz val="12.85"/>
      <color indexed="8"/>
      <name val="Arial"/>
      <family val="2"/>
    </font>
    <font>
      <sz val="11"/>
      <color indexed="8"/>
      <name val="Liberation Sans"/>
    </font>
    <font>
      <sz val="10"/>
      <color indexed="8"/>
      <name val="MS Sans Serif"/>
      <family val="2"/>
    </font>
    <font>
      <b/>
      <i/>
      <u/>
      <sz val="11"/>
      <color theme="1"/>
      <name val="Liberation Sans"/>
    </font>
    <font>
      <b/>
      <sz val="12"/>
      <color theme="0"/>
      <name val="Arial"/>
      <family val="2"/>
    </font>
    <font>
      <sz val="12"/>
      <name val="Arial"/>
      <family val="2"/>
    </font>
    <font>
      <b/>
      <sz val="11"/>
      <color theme="0"/>
      <name val="Arial"/>
      <family val="2"/>
    </font>
    <font>
      <b/>
      <sz val="14"/>
      <color rgb="FFAE192D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9887"/>
        <bgColor indexed="64"/>
      </patternFill>
    </fill>
    <fill>
      <patternFill patternType="solid">
        <fgColor rgb="FFAE192D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</borders>
  <cellStyleXfs count="15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165" fontId="11" fillId="0" borderId="0" applyFont="0" applyFill="0" applyBorder="0" applyAlignment="0" applyProtection="0"/>
    <xf numFmtId="166" fontId="12" fillId="0" borderId="0"/>
    <xf numFmtId="0" fontId="13" fillId="0" borderId="0">
      <alignment horizontal="center"/>
    </xf>
    <xf numFmtId="0" fontId="13" fillId="0" borderId="0">
      <alignment horizontal="center" textRotation="90"/>
    </xf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169" fontId="19" fillId="0" borderId="0"/>
  </cellStyleXfs>
  <cellXfs count="82">
    <xf numFmtId="0" fontId="0" fillId="0" borderId="0" xfId="0"/>
    <xf numFmtId="0" fontId="4" fillId="0" borderId="0" xfId="0" applyFont="1"/>
    <xf numFmtId="164" fontId="5" fillId="2" borderId="0" xfId="3" applyNumberFormat="1" applyFont="1" applyFill="1" applyAlignment="1">
      <alignment vertical="top"/>
    </xf>
    <xf numFmtId="164" fontId="5" fillId="2" borderId="0" xfId="1" applyNumberFormat="1" applyFont="1" applyFill="1" applyAlignment="1">
      <alignment vertical="top"/>
    </xf>
    <xf numFmtId="164" fontId="3" fillId="2" borderId="3" xfId="4" applyNumberFormat="1" applyFont="1" applyFill="1" applyBorder="1" applyAlignment="1">
      <alignment horizontal="justify" vertical="center" wrapText="1"/>
    </xf>
    <xf numFmtId="164" fontId="5" fillId="2" borderId="3" xfId="4" applyNumberFormat="1" applyFont="1" applyFill="1" applyBorder="1" applyAlignment="1">
      <alignment horizontal="justify" vertical="center" wrapText="1"/>
    </xf>
    <xf numFmtId="164" fontId="7" fillId="2" borderId="3" xfId="4" applyNumberFormat="1" applyFont="1" applyFill="1" applyBorder="1" applyAlignment="1">
      <alignment horizontal="justify" vertical="center" wrapText="1"/>
    </xf>
    <xf numFmtId="164" fontId="5" fillId="2" borderId="3" xfId="3" applyNumberFormat="1" applyFont="1" applyFill="1" applyBorder="1" applyAlignment="1">
      <alignment horizontal="justify" vertical="center" wrapText="1"/>
    </xf>
    <xf numFmtId="43" fontId="5" fillId="2" borderId="3" xfId="1" applyFont="1" applyFill="1" applyBorder="1" applyAlignment="1">
      <alignment horizontal="justify" vertical="center" wrapText="1"/>
    </xf>
    <xf numFmtId="164" fontId="5" fillId="2" borderId="3" xfId="3" applyNumberFormat="1" applyFont="1" applyFill="1" applyBorder="1" applyAlignment="1">
      <alignment horizontal="left" vertical="center" wrapText="1"/>
    </xf>
    <xf numFmtId="43" fontId="5" fillId="2" borderId="3" xfId="3" applyFont="1" applyFill="1" applyBorder="1" applyAlignment="1">
      <alignment horizontal="justify" vertical="center" wrapText="1"/>
    </xf>
    <xf numFmtId="164" fontId="8" fillId="2" borderId="3" xfId="3" applyNumberFormat="1" applyFont="1" applyFill="1" applyBorder="1" applyAlignment="1">
      <alignment vertical="center"/>
    </xf>
    <xf numFmtId="0" fontId="8" fillId="0" borderId="0" xfId="0" applyFont="1"/>
    <xf numFmtId="164" fontId="5" fillId="2" borderId="3" xfId="3" applyNumberFormat="1" applyFont="1" applyFill="1" applyBorder="1" applyAlignment="1">
      <alignment vertical="center"/>
    </xf>
    <xf numFmtId="164" fontId="6" fillId="2" borderId="3" xfId="4" applyNumberFormat="1" applyFont="1" applyFill="1" applyBorder="1" applyAlignment="1">
      <alignment horizontal="justify" vertical="center" wrapText="1"/>
    </xf>
    <xf numFmtId="164" fontId="7" fillId="2" borderId="3" xfId="3" applyNumberFormat="1" applyFont="1" applyFill="1" applyBorder="1" applyAlignment="1">
      <alignment horizontal="justify" vertical="center" wrapText="1"/>
    </xf>
    <xf numFmtId="164" fontId="5" fillId="2" borderId="3" xfId="2" applyNumberFormat="1" applyFont="1" applyFill="1" applyBorder="1" applyAlignment="1">
      <alignment horizontal="justify" vertical="center"/>
    </xf>
    <xf numFmtId="164" fontId="9" fillId="2" borderId="3" xfId="4" applyNumberFormat="1" applyFont="1" applyFill="1" applyBorder="1" applyAlignment="1">
      <alignment horizontal="justify" vertical="center" wrapText="1"/>
    </xf>
    <xf numFmtId="43" fontId="5" fillId="2" borderId="3" xfId="4" applyFont="1" applyFill="1" applyBorder="1" applyAlignment="1">
      <alignment horizontal="left" vertical="center" wrapText="1" indent="1"/>
    </xf>
    <xf numFmtId="164" fontId="3" fillId="2" borderId="3" xfId="2" applyNumberFormat="1" applyFont="1" applyFill="1" applyBorder="1" applyAlignment="1">
      <alignment horizontal="justify" vertical="center"/>
    </xf>
    <xf numFmtId="43" fontId="5" fillId="2" borderId="3" xfId="1" applyFont="1" applyFill="1" applyBorder="1" applyAlignment="1">
      <alignment horizontal="justify" vertical="center"/>
    </xf>
    <xf numFmtId="0" fontId="7" fillId="2" borderId="3" xfId="5" applyFont="1" applyFill="1" applyBorder="1" applyAlignment="1">
      <alignment vertical="center"/>
    </xf>
    <xf numFmtId="164" fontId="6" fillId="2" borderId="3" xfId="4" applyNumberFormat="1" applyFont="1" applyFill="1" applyBorder="1" applyAlignment="1">
      <alignment horizontal="left" vertical="center" wrapText="1"/>
    </xf>
    <xf numFmtId="164" fontId="5" fillId="2" borderId="3" xfId="4" applyNumberFormat="1" applyFont="1" applyFill="1" applyBorder="1" applyAlignment="1">
      <alignment vertical="center"/>
    </xf>
    <xf numFmtId="43" fontId="3" fillId="4" borderId="1" xfId="1" applyFont="1" applyFill="1" applyBorder="1" applyAlignment="1">
      <alignment horizontal="center" vertical="center" wrapText="1"/>
    </xf>
    <xf numFmtId="164" fontId="5" fillId="2" borderId="0" xfId="3" applyNumberFormat="1" applyFont="1" applyFill="1" applyBorder="1" applyAlignment="1">
      <alignment vertical="center"/>
    </xf>
    <xf numFmtId="164" fontId="5" fillId="2" borderId="0" xfId="1" applyNumberFormat="1" applyFont="1" applyFill="1" applyBorder="1" applyAlignment="1">
      <alignment vertical="center"/>
    </xf>
    <xf numFmtId="164" fontId="4" fillId="0" borderId="0" xfId="1" applyNumberFormat="1" applyFont="1"/>
    <xf numFmtId="164" fontId="15" fillId="0" borderId="0" xfId="1" applyNumberFormat="1" applyFont="1"/>
    <xf numFmtId="164" fontId="21" fillId="2" borderId="0" xfId="1" applyNumberFormat="1" applyFont="1" applyFill="1" applyBorder="1" applyAlignment="1">
      <alignment vertical="center"/>
    </xf>
    <xf numFmtId="43" fontId="9" fillId="2" borderId="3" xfId="1" applyFont="1" applyFill="1" applyBorder="1" applyAlignment="1">
      <alignment horizontal="justify" vertical="center" wrapText="1"/>
    </xf>
    <xf numFmtId="164" fontId="4" fillId="0" borderId="0" xfId="1" applyNumberFormat="1" applyFont="1" applyBorder="1"/>
    <xf numFmtId="164" fontId="3" fillId="2" borderId="7" xfId="1" applyNumberFormat="1" applyFont="1" applyFill="1" applyBorder="1" applyAlignment="1">
      <alignment horizontal="right" vertical="center"/>
    </xf>
    <xf numFmtId="164" fontId="4" fillId="0" borderId="7" xfId="1" applyNumberFormat="1" applyFont="1" applyBorder="1" applyAlignment="1">
      <alignment horizontal="right"/>
    </xf>
    <xf numFmtId="164" fontId="20" fillId="5" borderId="5" xfId="1" applyNumberFormat="1" applyFont="1" applyFill="1" applyBorder="1" applyAlignment="1">
      <alignment horizontal="center" vertical="center"/>
    </xf>
    <xf numFmtId="164" fontId="20" fillId="5" borderId="6" xfId="1" applyNumberFormat="1" applyFont="1" applyFill="1" applyBorder="1" applyAlignment="1">
      <alignment horizontal="center" wrapText="1"/>
    </xf>
    <xf numFmtId="0" fontId="7" fillId="2" borderId="3" xfId="0" applyFont="1" applyFill="1" applyBorder="1" applyAlignment="1">
      <alignment vertical="center"/>
    </xf>
    <xf numFmtId="43" fontId="5" fillId="2" borderId="3" xfId="4" applyFont="1" applyFill="1" applyBorder="1" applyAlignment="1">
      <alignment horizontal="left" vertical="center" wrapText="1"/>
    </xf>
    <xf numFmtId="43" fontId="5" fillId="2" borderId="3" xfId="55" applyFont="1" applyFill="1" applyBorder="1" applyAlignment="1">
      <alignment horizontal="justify" vertical="center" wrapText="1"/>
    </xf>
    <xf numFmtId="164" fontId="5" fillId="2" borderId="3" xfId="3" applyNumberFormat="1" applyFont="1" applyFill="1" applyBorder="1" applyAlignment="1">
      <alignment horizontal="left" vertical="top"/>
    </xf>
    <xf numFmtId="164" fontId="5" fillId="2" borderId="3" xfId="4" applyNumberFormat="1" applyFont="1" applyFill="1" applyBorder="1" applyAlignment="1">
      <alignment horizontal="left" vertical="center" wrapText="1"/>
    </xf>
    <xf numFmtId="43" fontId="5" fillId="2" borderId="3" xfId="55" applyFont="1" applyFill="1" applyBorder="1" applyAlignment="1">
      <alignment horizontal="justify" vertical="center"/>
    </xf>
    <xf numFmtId="164" fontId="5" fillId="2" borderId="3" xfId="2" applyNumberFormat="1" applyFont="1" applyFill="1" applyBorder="1" applyAlignment="1">
      <alignment horizontal="left" vertical="center" indent="3"/>
    </xf>
    <xf numFmtId="43" fontId="5" fillId="2" borderId="3" xfId="55" applyFont="1" applyFill="1" applyBorder="1" applyAlignment="1">
      <alignment horizontal="left" vertical="center" indent="3"/>
    </xf>
    <xf numFmtId="164" fontId="5" fillId="2" borderId="3" xfId="4" applyNumberFormat="1" applyFont="1" applyFill="1" applyBorder="1" applyAlignment="1">
      <alignment horizontal="left" vertical="center" indent="3"/>
    </xf>
    <xf numFmtId="43" fontId="3" fillId="4" borderId="1" xfId="55" applyFont="1" applyFill="1" applyBorder="1" applyAlignment="1">
      <alignment horizontal="center" vertical="center" wrapText="1"/>
    </xf>
    <xf numFmtId="164" fontId="5" fillId="7" borderId="3" xfId="4" applyNumberFormat="1" applyFont="1" applyFill="1" applyBorder="1" applyAlignment="1">
      <alignment horizontal="justify" vertical="center" wrapText="1"/>
    </xf>
    <xf numFmtId="164" fontId="3" fillId="7" borderId="3" xfId="4" applyNumberFormat="1" applyFont="1" applyFill="1" applyBorder="1" applyAlignment="1">
      <alignment horizontal="justify" vertical="center" wrapText="1"/>
    </xf>
    <xf numFmtId="43" fontId="3" fillId="2" borderId="3" xfId="1" applyFont="1" applyFill="1" applyBorder="1" applyAlignment="1">
      <alignment horizontal="justify" vertical="center" wrapText="1"/>
    </xf>
    <xf numFmtId="43" fontId="7" fillId="2" borderId="3" xfId="1" applyFont="1" applyFill="1" applyBorder="1" applyAlignment="1">
      <alignment horizontal="justify" vertical="center" wrapText="1"/>
    </xf>
    <xf numFmtId="43" fontId="7" fillId="2" borderId="3" xfId="1" applyFont="1" applyFill="1" applyBorder="1" applyAlignment="1">
      <alignment vertical="center"/>
    </xf>
    <xf numFmtId="43" fontId="5" fillId="2" borderId="3" xfId="1" applyFont="1" applyFill="1" applyBorder="1" applyAlignment="1">
      <alignment horizontal="left" vertical="center" wrapText="1"/>
    </xf>
    <xf numFmtId="43" fontId="5" fillId="2" borderId="3" xfId="1" applyFont="1" applyFill="1" applyBorder="1" applyAlignment="1">
      <alignment horizontal="left" vertical="top"/>
    </xf>
    <xf numFmtId="43" fontId="8" fillId="2" borderId="3" xfId="1" applyFont="1" applyFill="1" applyBorder="1" applyAlignment="1">
      <alignment vertical="center"/>
    </xf>
    <xf numFmtId="43" fontId="5" fillId="2" borderId="3" xfId="1" applyFont="1" applyFill="1" applyBorder="1" applyAlignment="1">
      <alignment vertical="center"/>
    </xf>
    <xf numFmtId="43" fontId="6" fillId="2" borderId="3" xfId="1" applyFont="1" applyFill="1" applyBorder="1" applyAlignment="1">
      <alignment horizontal="justify" vertical="center" wrapText="1"/>
    </xf>
    <xf numFmtId="43" fontId="5" fillId="7" borderId="3" xfId="1" applyFont="1" applyFill="1" applyBorder="1" applyAlignment="1">
      <alignment horizontal="justify" vertical="center" wrapText="1"/>
    </xf>
    <xf numFmtId="43" fontId="5" fillId="2" borderId="3" xfId="1" applyFont="1" applyFill="1" applyBorder="1" applyAlignment="1">
      <alignment horizontal="left" vertical="center" wrapText="1" indent="1"/>
    </xf>
    <xf numFmtId="43" fontId="3" fillId="2" borderId="3" xfId="1" applyFont="1" applyFill="1" applyBorder="1" applyAlignment="1">
      <alignment horizontal="justify" vertical="center"/>
    </xf>
    <xf numFmtId="43" fontId="5" fillId="2" borderId="3" xfId="1" applyFont="1" applyFill="1" applyBorder="1" applyAlignment="1">
      <alignment horizontal="left" vertical="center" indent="3"/>
    </xf>
    <xf numFmtId="43" fontId="3" fillId="7" borderId="3" xfId="1" applyFont="1" applyFill="1" applyBorder="1" applyAlignment="1">
      <alignment horizontal="justify" vertical="center" wrapText="1"/>
    </xf>
    <xf numFmtId="43" fontId="22" fillId="6" borderId="2" xfId="1" applyFont="1" applyFill="1" applyBorder="1" applyAlignment="1">
      <alignment horizontal="justify" vertical="justify" wrapText="1"/>
    </xf>
    <xf numFmtId="43" fontId="6" fillId="2" borderId="3" xfId="1" applyFont="1" applyFill="1" applyBorder="1" applyAlignment="1">
      <alignment horizontal="justify" vertical="justify" wrapText="1"/>
    </xf>
    <xf numFmtId="43" fontId="3" fillId="7" borderId="3" xfId="1" applyFont="1" applyFill="1" applyBorder="1" applyAlignment="1">
      <alignment horizontal="left" vertical="center"/>
    </xf>
    <xf numFmtId="43" fontId="3" fillId="7" borderId="3" xfId="1" applyFont="1" applyFill="1" applyBorder="1" applyAlignment="1">
      <alignment horizontal="justify" vertical="center"/>
    </xf>
    <xf numFmtId="43" fontId="8" fillId="3" borderId="3" xfId="1" applyFont="1" applyFill="1" applyBorder="1" applyAlignment="1">
      <alignment horizontal="justify" vertical="center" wrapText="1"/>
    </xf>
    <xf numFmtId="43" fontId="4" fillId="2" borderId="3" xfId="1" applyFont="1" applyFill="1" applyBorder="1" applyAlignment="1">
      <alignment horizontal="left" vertical="center" indent="2"/>
    </xf>
    <xf numFmtId="43" fontId="6" fillId="2" borderId="3" xfId="1" applyFont="1" applyFill="1" applyBorder="1" applyAlignment="1">
      <alignment horizontal="left" vertical="center" wrapText="1"/>
    </xf>
    <xf numFmtId="43" fontId="6" fillId="7" borderId="3" xfId="1" applyFont="1" applyFill="1" applyBorder="1" applyAlignment="1">
      <alignment horizontal="left" vertical="center" wrapText="1"/>
    </xf>
    <xf numFmtId="164" fontId="22" fillId="5" borderId="4" xfId="3" applyNumberFormat="1" applyFont="1" applyFill="1" applyBorder="1" applyAlignment="1">
      <alignment vertical="center"/>
    </xf>
    <xf numFmtId="43" fontId="22" fillId="6" borderId="2" xfId="4" applyFont="1" applyFill="1" applyBorder="1" applyAlignment="1">
      <alignment horizontal="justify" vertical="justify" wrapText="1"/>
    </xf>
    <xf numFmtId="43" fontId="6" fillId="2" borderId="3" xfId="4" applyFont="1" applyFill="1" applyBorder="1" applyAlignment="1">
      <alignment horizontal="justify" vertical="justify" wrapText="1"/>
    </xf>
    <xf numFmtId="0" fontId="3" fillId="7" borderId="3" xfId="0" applyFont="1" applyFill="1" applyBorder="1" applyAlignment="1">
      <alignment horizontal="left" vertical="center"/>
    </xf>
    <xf numFmtId="164" fontId="3" fillId="7" borderId="3" xfId="4" applyNumberFormat="1" applyFont="1" applyFill="1" applyBorder="1" applyAlignment="1">
      <alignment horizontal="justify" vertical="center"/>
    </xf>
    <xf numFmtId="164" fontId="8" fillId="3" borderId="3" xfId="4" applyNumberFormat="1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left" vertical="center" indent="2"/>
    </xf>
    <xf numFmtId="43" fontId="6" fillId="7" borderId="3" xfId="4" applyFont="1" applyFill="1" applyBorder="1" applyAlignment="1">
      <alignment horizontal="left" vertical="center" wrapText="1"/>
    </xf>
    <xf numFmtId="164" fontId="3" fillId="2" borderId="8" xfId="3" applyNumberFormat="1" applyFont="1" applyFill="1" applyBorder="1" applyAlignment="1">
      <alignment horizontal="center" vertical="center"/>
    </xf>
    <xf numFmtId="164" fontId="15" fillId="0" borderId="9" xfId="1" applyNumberFormat="1" applyFont="1" applyBorder="1" applyAlignment="1">
      <alignment horizontal="right"/>
    </xf>
    <xf numFmtId="43" fontId="4" fillId="0" borderId="0" xfId="0" applyNumberFormat="1" applyFont="1"/>
    <xf numFmtId="43" fontId="23" fillId="2" borderId="0" xfId="2" applyFont="1" applyFill="1" applyBorder="1" applyAlignment="1">
      <alignment horizontal="center" vertical="center"/>
    </xf>
    <xf numFmtId="43" fontId="3" fillId="2" borderId="0" xfId="2" applyFont="1" applyFill="1" applyBorder="1" applyAlignment="1">
      <alignment horizontal="center" vertical="center"/>
    </xf>
  </cellXfs>
  <cellStyles count="154">
    <cellStyle name="Euro" xfId="6" xr:uid="{00000000-0005-0000-0000-000000000000}"/>
    <cellStyle name="Excel Built-in Comma" xfId="7" xr:uid="{00000000-0005-0000-0000-000001000000}"/>
    <cellStyle name="Heading" xfId="8" xr:uid="{00000000-0005-0000-0000-000002000000}"/>
    <cellStyle name="Heading1" xfId="9" xr:uid="{00000000-0005-0000-0000-000003000000}"/>
    <cellStyle name="Millares" xfId="1" builtinId="3"/>
    <cellStyle name="Millares [0] 2" xfId="10" xr:uid="{00000000-0005-0000-0000-000005000000}"/>
    <cellStyle name="Millares [0] 3" xfId="11" xr:uid="{00000000-0005-0000-0000-000006000000}"/>
    <cellStyle name="Millares 10" xfId="12" xr:uid="{00000000-0005-0000-0000-000007000000}"/>
    <cellStyle name="Millares 11" xfId="13" xr:uid="{00000000-0005-0000-0000-000008000000}"/>
    <cellStyle name="Millares 12" xfId="14" xr:uid="{00000000-0005-0000-0000-000009000000}"/>
    <cellStyle name="Millares 12 2" xfId="15" xr:uid="{00000000-0005-0000-0000-00000A000000}"/>
    <cellStyle name="Millares 12 3" xfId="16" xr:uid="{00000000-0005-0000-0000-00000B000000}"/>
    <cellStyle name="Millares 12 4" xfId="3" xr:uid="{00000000-0005-0000-0000-00000C000000}"/>
    <cellStyle name="Millares 13" xfId="17" xr:uid="{00000000-0005-0000-0000-00000D000000}"/>
    <cellStyle name="Millares 13 2" xfId="18" xr:uid="{00000000-0005-0000-0000-00000E000000}"/>
    <cellStyle name="Millares 13 3" xfId="19" xr:uid="{00000000-0005-0000-0000-00000F000000}"/>
    <cellStyle name="Millares 14" xfId="20" xr:uid="{00000000-0005-0000-0000-000010000000}"/>
    <cellStyle name="Millares 14 2" xfId="21" xr:uid="{00000000-0005-0000-0000-000011000000}"/>
    <cellStyle name="Millares 14 3" xfId="22" xr:uid="{00000000-0005-0000-0000-000012000000}"/>
    <cellStyle name="Millares 15" xfId="23" xr:uid="{00000000-0005-0000-0000-000013000000}"/>
    <cellStyle name="Millares 16" xfId="24" xr:uid="{00000000-0005-0000-0000-000014000000}"/>
    <cellStyle name="Millares 16 2" xfId="25" xr:uid="{00000000-0005-0000-0000-000015000000}"/>
    <cellStyle name="Millares 16 2 2" xfId="26" xr:uid="{00000000-0005-0000-0000-000016000000}"/>
    <cellStyle name="Millares 16 2 2 2" xfId="27" xr:uid="{00000000-0005-0000-0000-000017000000}"/>
    <cellStyle name="Millares 16 2 3" xfId="28" xr:uid="{00000000-0005-0000-0000-000018000000}"/>
    <cellStyle name="Millares 16 3" xfId="29" xr:uid="{00000000-0005-0000-0000-000019000000}"/>
    <cellStyle name="Millares 16 4" xfId="30" xr:uid="{00000000-0005-0000-0000-00001A000000}"/>
    <cellStyle name="Millares 16 4 2" xfId="31" xr:uid="{00000000-0005-0000-0000-00001B000000}"/>
    <cellStyle name="Millares 16 5" xfId="32" xr:uid="{00000000-0005-0000-0000-00001C000000}"/>
    <cellStyle name="Millares 17" xfId="33" xr:uid="{00000000-0005-0000-0000-00001D000000}"/>
    <cellStyle name="Millares 18" xfId="34" xr:uid="{00000000-0005-0000-0000-00001E000000}"/>
    <cellStyle name="Millares 18 2" xfId="35" xr:uid="{00000000-0005-0000-0000-00001F000000}"/>
    <cellStyle name="Millares 18 2 2" xfId="36" xr:uid="{00000000-0005-0000-0000-000020000000}"/>
    <cellStyle name="Millares 18 2 2 2" xfId="37" xr:uid="{00000000-0005-0000-0000-000021000000}"/>
    <cellStyle name="Millares 18 2 3" xfId="38" xr:uid="{00000000-0005-0000-0000-000022000000}"/>
    <cellStyle name="Millares 18 3" xfId="39" xr:uid="{00000000-0005-0000-0000-000023000000}"/>
    <cellStyle name="Millares 18 3 2" xfId="40" xr:uid="{00000000-0005-0000-0000-000024000000}"/>
    <cellStyle name="Millares 18 4" xfId="41" xr:uid="{00000000-0005-0000-0000-000025000000}"/>
    <cellStyle name="Millares 19" xfId="42" xr:uid="{00000000-0005-0000-0000-000026000000}"/>
    <cellStyle name="Millares 19 2" xfId="43" xr:uid="{00000000-0005-0000-0000-000027000000}"/>
    <cellStyle name="Millares 19 2 2" xfId="44" xr:uid="{00000000-0005-0000-0000-000028000000}"/>
    <cellStyle name="Millares 19 2 2 2" xfId="45" xr:uid="{00000000-0005-0000-0000-000029000000}"/>
    <cellStyle name="Millares 19 2 3" xfId="46" xr:uid="{00000000-0005-0000-0000-00002A000000}"/>
    <cellStyle name="Millares 19 3" xfId="47" xr:uid="{00000000-0005-0000-0000-00002B000000}"/>
    <cellStyle name="Millares 19 3 2" xfId="48" xr:uid="{00000000-0005-0000-0000-00002C000000}"/>
    <cellStyle name="Millares 19 4" xfId="49" xr:uid="{00000000-0005-0000-0000-00002D000000}"/>
    <cellStyle name="Millares 2" xfId="50" xr:uid="{00000000-0005-0000-0000-00002E000000}"/>
    <cellStyle name="Millares 2 2" xfId="51" xr:uid="{00000000-0005-0000-0000-00002F000000}"/>
    <cellStyle name="Millares 2 2 2" xfId="52" xr:uid="{00000000-0005-0000-0000-000030000000}"/>
    <cellStyle name="Millares 2 2 3" xfId="2" xr:uid="{00000000-0005-0000-0000-000031000000}"/>
    <cellStyle name="Millares 2 2 4" xfId="53" xr:uid="{00000000-0005-0000-0000-000032000000}"/>
    <cellStyle name="Millares 2 3" xfId="54" xr:uid="{00000000-0005-0000-0000-000033000000}"/>
    <cellStyle name="Millares 2 3 2" xfId="55" xr:uid="{00000000-0005-0000-0000-000034000000}"/>
    <cellStyle name="Millares 2 3 3" xfId="56" xr:uid="{00000000-0005-0000-0000-000035000000}"/>
    <cellStyle name="Millares 2 4" xfId="57" xr:uid="{00000000-0005-0000-0000-000036000000}"/>
    <cellStyle name="Millares 2 5" xfId="58" xr:uid="{00000000-0005-0000-0000-000037000000}"/>
    <cellStyle name="Millares 20" xfId="59" xr:uid="{00000000-0005-0000-0000-000038000000}"/>
    <cellStyle name="Millares 21" xfId="60" xr:uid="{00000000-0005-0000-0000-000039000000}"/>
    <cellStyle name="Millares 21 2" xfId="61" xr:uid="{00000000-0005-0000-0000-00003A000000}"/>
    <cellStyle name="Millares 21 3" xfId="62" xr:uid="{00000000-0005-0000-0000-00003B000000}"/>
    <cellStyle name="Millares 21 3 2" xfId="63" xr:uid="{00000000-0005-0000-0000-00003C000000}"/>
    <cellStyle name="Millares 21 4" xfId="64" xr:uid="{00000000-0005-0000-0000-00003D000000}"/>
    <cellStyle name="Millares 22" xfId="65" xr:uid="{00000000-0005-0000-0000-00003E000000}"/>
    <cellStyle name="Millares 22 2" xfId="66" xr:uid="{00000000-0005-0000-0000-00003F000000}"/>
    <cellStyle name="Millares 22 2 2" xfId="67" xr:uid="{00000000-0005-0000-0000-000040000000}"/>
    <cellStyle name="Millares 22 3" xfId="68" xr:uid="{00000000-0005-0000-0000-000041000000}"/>
    <cellStyle name="Millares 23" xfId="69" xr:uid="{00000000-0005-0000-0000-000042000000}"/>
    <cellStyle name="Millares 23 2" xfId="70" xr:uid="{00000000-0005-0000-0000-000043000000}"/>
    <cellStyle name="Millares 23 2 2" xfId="71" xr:uid="{00000000-0005-0000-0000-000044000000}"/>
    <cellStyle name="Millares 23 3" xfId="72" xr:uid="{00000000-0005-0000-0000-000045000000}"/>
    <cellStyle name="Millares 24" xfId="73" xr:uid="{00000000-0005-0000-0000-000046000000}"/>
    <cellStyle name="Millares 24 2" xfId="74" xr:uid="{00000000-0005-0000-0000-000047000000}"/>
    <cellStyle name="Millares 24 2 2" xfId="75" xr:uid="{00000000-0005-0000-0000-000048000000}"/>
    <cellStyle name="Millares 24 3" xfId="76" xr:uid="{00000000-0005-0000-0000-000049000000}"/>
    <cellStyle name="Millares 25" xfId="77" xr:uid="{00000000-0005-0000-0000-00004A000000}"/>
    <cellStyle name="Millares 25 2" xfId="78" xr:uid="{00000000-0005-0000-0000-00004B000000}"/>
    <cellStyle name="Millares 25 2 2" xfId="79" xr:uid="{00000000-0005-0000-0000-00004C000000}"/>
    <cellStyle name="Millares 25 3" xfId="80" xr:uid="{00000000-0005-0000-0000-00004D000000}"/>
    <cellStyle name="Millares 26" xfId="81" xr:uid="{00000000-0005-0000-0000-00004E000000}"/>
    <cellStyle name="Millares 27" xfId="82" xr:uid="{00000000-0005-0000-0000-00004F000000}"/>
    <cellStyle name="Millares 27 2" xfId="83" xr:uid="{00000000-0005-0000-0000-000050000000}"/>
    <cellStyle name="Millares 28" xfId="84" xr:uid="{00000000-0005-0000-0000-000051000000}"/>
    <cellStyle name="Millares 29" xfId="85" xr:uid="{00000000-0005-0000-0000-000052000000}"/>
    <cellStyle name="Millares 3" xfId="86" xr:uid="{00000000-0005-0000-0000-000053000000}"/>
    <cellStyle name="Millares 3 2" xfId="87" xr:uid="{00000000-0005-0000-0000-000054000000}"/>
    <cellStyle name="Millares 3 3" xfId="88" xr:uid="{00000000-0005-0000-0000-000055000000}"/>
    <cellStyle name="Millares 30" xfId="89" xr:uid="{00000000-0005-0000-0000-000056000000}"/>
    <cellStyle name="Millares 31" xfId="90" xr:uid="{00000000-0005-0000-0000-000057000000}"/>
    <cellStyle name="Millares 4" xfId="91" xr:uid="{00000000-0005-0000-0000-000058000000}"/>
    <cellStyle name="Millares 5" xfId="92" xr:uid="{00000000-0005-0000-0000-000059000000}"/>
    <cellStyle name="Millares 6" xfId="93" xr:uid="{00000000-0005-0000-0000-00005A000000}"/>
    <cellStyle name="Millares 7" xfId="94" xr:uid="{00000000-0005-0000-0000-00005B000000}"/>
    <cellStyle name="Millares 7 2" xfId="95" xr:uid="{00000000-0005-0000-0000-00005C000000}"/>
    <cellStyle name="Millares 7 3" xfId="96" xr:uid="{00000000-0005-0000-0000-00005D000000}"/>
    <cellStyle name="Millares 7 4" xfId="4" xr:uid="{00000000-0005-0000-0000-00005E000000}"/>
    <cellStyle name="Millares 8" xfId="97" xr:uid="{00000000-0005-0000-0000-00005F000000}"/>
    <cellStyle name="Millares 8 2" xfId="98" xr:uid="{00000000-0005-0000-0000-000060000000}"/>
    <cellStyle name="Millares 9" xfId="99" xr:uid="{00000000-0005-0000-0000-000061000000}"/>
    <cellStyle name="Moneda 2" xfId="100" xr:uid="{00000000-0005-0000-0000-000062000000}"/>
    <cellStyle name="Moneda 3" xfId="101" xr:uid="{00000000-0005-0000-0000-000063000000}"/>
    <cellStyle name="Normal" xfId="0" builtinId="0"/>
    <cellStyle name="Normal 10" xfId="102" xr:uid="{00000000-0005-0000-0000-000065000000}"/>
    <cellStyle name="Normal 10 2" xfId="103" xr:uid="{00000000-0005-0000-0000-000066000000}"/>
    <cellStyle name="Normal 10 2 2" xfId="104" xr:uid="{00000000-0005-0000-0000-000067000000}"/>
    <cellStyle name="Normal 10 2 2 2" xfId="105" xr:uid="{00000000-0005-0000-0000-000068000000}"/>
    <cellStyle name="Normal 10 2 3" xfId="106" xr:uid="{00000000-0005-0000-0000-000069000000}"/>
    <cellStyle name="Normal 10 3" xfId="107" xr:uid="{00000000-0005-0000-0000-00006A000000}"/>
    <cellStyle name="Normal 10 3 2" xfId="108" xr:uid="{00000000-0005-0000-0000-00006B000000}"/>
    <cellStyle name="Normal 10 4" xfId="109" xr:uid="{00000000-0005-0000-0000-00006C000000}"/>
    <cellStyle name="Normal 11" xfId="110" xr:uid="{00000000-0005-0000-0000-00006D000000}"/>
    <cellStyle name="Normal 11 2" xfId="111" xr:uid="{00000000-0005-0000-0000-00006E000000}"/>
    <cellStyle name="Normal 11 2 2" xfId="112" xr:uid="{00000000-0005-0000-0000-00006F000000}"/>
    <cellStyle name="Normal 11 3" xfId="113" xr:uid="{00000000-0005-0000-0000-000070000000}"/>
    <cellStyle name="Normal 12" xfId="114" xr:uid="{00000000-0005-0000-0000-000071000000}"/>
    <cellStyle name="Normal 13" xfId="115" xr:uid="{00000000-0005-0000-0000-000072000000}"/>
    <cellStyle name="Normal 13 2" xfId="116" xr:uid="{00000000-0005-0000-0000-000073000000}"/>
    <cellStyle name="Normal 14" xfId="117" xr:uid="{00000000-0005-0000-0000-000074000000}"/>
    <cellStyle name="Normal 15" xfId="118" xr:uid="{00000000-0005-0000-0000-000075000000}"/>
    <cellStyle name="Normal 15 2" xfId="119" xr:uid="{00000000-0005-0000-0000-000076000000}"/>
    <cellStyle name="Normal 16" xfId="120" xr:uid="{00000000-0005-0000-0000-000077000000}"/>
    <cellStyle name="Normal 2" xfId="121" xr:uid="{00000000-0005-0000-0000-000078000000}"/>
    <cellStyle name="Normal 2 2" xfId="122" xr:uid="{00000000-0005-0000-0000-000079000000}"/>
    <cellStyle name="Normal 2 2 2" xfId="123" xr:uid="{00000000-0005-0000-0000-00007A000000}"/>
    <cellStyle name="Normal 2 3" xfId="124" xr:uid="{00000000-0005-0000-0000-00007B000000}"/>
    <cellStyle name="Normal 2 3 2" xfId="125" xr:uid="{00000000-0005-0000-0000-00007C000000}"/>
    <cellStyle name="Normal 2 3 3" xfId="126" xr:uid="{00000000-0005-0000-0000-00007D000000}"/>
    <cellStyle name="Normal 2 4" xfId="127" xr:uid="{00000000-0005-0000-0000-00007E000000}"/>
    <cellStyle name="Normal 2 5" xfId="128" xr:uid="{00000000-0005-0000-0000-00007F000000}"/>
    <cellStyle name="Normal 3" xfId="129" xr:uid="{00000000-0005-0000-0000-000080000000}"/>
    <cellStyle name="Normal 3 2" xfId="130" xr:uid="{00000000-0005-0000-0000-000081000000}"/>
    <cellStyle name="Normal 3 3" xfId="131" xr:uid="{00000000-0005-0000-0000-000082000000}"/>
    <cellStyle name="Normal 3 4" xfId="132" xr:uid="{00000000-0005-0000-0000-000083000000}"/>
    <cellStyle name="Normal 3_CALENDARIZACION DE LA LEY DE INGRESOS 2016" xfId="133" xr:uid="{00000000-0005-0000-0000-000084000000}"/>
    <cellStyle name="Normal 4" xfId="134" xr:uid="{00000000-0005-0000-0000-000085000000}"/>
    <cellStyle name="Normal 4 2" xfId="135" xr:uid="{00000000-0005-0000-0000-000086000000}"/>
    <cellStyle name="Normal 4 2 2" xfId="136" xr:uid="{00000000-0005-0000-0000-000087000000}"/>
    <cellStyle name="Normal 4 3" xfId="137" xr:uid="{00000000-0005-0000-0000-000088000000}"/>
    <cellStyle name="Normal 5" xfId="138" xr:uid="{00000000-0005-0000-0000-000089000000}"/>
    <cellStyle name="Normal 5 2" xfId="139" xr:uid="{00000000-0005-0000-0000-00008A000000}"/>
    <cellStyle name="Normal 6" xfId="5" xr:uid="{00000000-0005-0000-0000-00008B000000}"/>
    <cellStyle name="Normal 6 2" xfId="140" xr:uid="{00000000-0005-0000-0000-00008C000000}"/>
    <cellStyle name="Normal 6 3" xfId="141" xr:uid="{00000000-0005-0000-0000-00008D000000}"/>
    <cellStyle name="Normal 7" xfId="142" xr:uid="{00000000-0005-0000-0000-00008E000000}"/>
    <cellStyle name="Normal 8" xfId="143" xr:uid="{00000000-0005-0000-0000-00008F000000}"/>
    <cellStyle name="Normal 9" xfId="144" xr:uid="{00000000-0005-0000-0000-000090000000}"/>
    <cellStyle name="Normal 9 2" xfId="145" xr:uid="{00000000-0005-0000-0000-000091000000}"/>
    <cellStyle name="Normal 9 2 2" xfId="146" xr:uid="{00000000-0005-0000-0000-000092000000}"/>
    <cellStyle name="Normal 9 2 2 2" xfId="147" xr:uid="{00000000-0005-0000-0000-000093000000}"/>
    <cellStyle name="Normal 9 2 3" xfId="148" xr:uid="{00000000-0005-0000-0000-000094000000}"/>
    <cellStyle name="Normal 9 3" xfId="149" xr:uid="{00000000-0005-0000-0000-000095000000}"/>
    <cellStyle name="Normal 9 3 2" xfId="150" xr:uid="{00000000-0005-0000-0000-000096000000}"/>
    <cellStyle name="Normal 9 4" xfId="151" xr:uid="{00000000-0005-0000-0000-000097000000}"/>
    <cellStyle name="Result" xfId="152" xr:uid="{00000000-0005-0000-0000-000098000000}"/>
    <cellStyle name="Result2" xfId="153" xr:uid="{00000000-0005-0000-0000-000099000000}"/>
  </cellStyles>
  <dxfs count="0"/>
  <tableStyles count="0" defaultTableStyle="TableStyleMedium2" defaultPivotStyle="PivotStyleLight16"/>
  <colors>
    <mruColors>
      <color rgb="FFD9D9D9"/>
      <color rgb="FFAE192D"/>
      <color rgb="FF0098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710045</xdr:colOff>
      <xdr:row>0</xdr:row>
      <xdr:rowOff>121227</xdr:rowOff>
    </xdr:from>
    <xdr:to>
      <xdr:col>0</xdr:col>
      <xdr:colOff>2548370</xdr:colOff>
      <xdr:row>3</xdr:row>
      <xdr:rowOff>179120</xdr:rowOff>
    </xdr:to>
    <xdr:grpSp>
      <xdr:nvGrpSpPr>
        <xdr:cNvPr id="6" name="2 Grup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710045" y="121227"/>
          <a:ext cx="1838325" cy="670214"/>
          <a:chOff x="381000" y="257735"/>
          <a:chExt cx="2004060" cy="673100"/>
        </a:xfrm>
      </xdr:grpSpPr>
      <xdr:pic>
        <xdr:nvPicPr>
          <xdr:cNvPr id="7" name="3 Imagen" descr="C:\Users\aespinosa\Desktop\RESPALDO K.G\LOGO FINANZAS\Recurso 3.png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53046"/>
          <a:stretch>
            <a:fillRect/>
          </a:stretch>
        </xdr:blipFill>
        <xdr:spPr bwMode="auto">
          <a:xfrm>
            <a:off x="381000" y="287580"/>
            <a:ext cx="1057910" cy="6432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4 Imagen" descr="C:\Users\aespinosa\Desktop\RESPALDO K.G\LOGO FINANZAS\Recurso 3.png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687"/>
          <a:stretch>
            <a:fillRect/>
          </a:stretch>
        </xdr:blipFill>
        <xdr:spPr bwMode="auto">
          <a:xfrm>
            <a:off x="1328420" y="257735"/>
            <a:ext cx="1056640" cy="6267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</sheetPr>
  <dimension ref="A1:H181"/>
  <sheetViews>
    <sheetView showGridLines="0" tabSelected="1" zoomScale="70" zoomScaleNormal="70" zoomScalePageLayoutView="25" workbookViewId="0">
      <pane xSplit="1" ySplit="8" topLeftCell="B166" activePane="bottomRight" state="frozen"/>
      <selection pane="topRight" activeCell="B1" sqref="B1"/>
      <selection pane="bottomLeft" activeCell="A9" sqref="A9"/>
      <selection pane="bottomRight" activeCell="K28" sqref="K28"/>
    </sheetView>
  </sheetViews>
  <sheetFormatPr baseColWidth="10" defaultRowHeight="15"/>
  <cols>
    <col min="1" max="1" width="70.42578125" style="1" customWidth="1"/>
    <col min="2" max="2" width="24.28515625" style="27" bestFit="1" customWidth="1"/>
    <col min="3" max="3" width="24.5703125" style="27" bestFit="1" customWidth="1"/>
    <col min="4" max="4" width="24.5703125" style="27" customWidth="1"/>
    <col min="5" max="5" width="25" style="28" customWidth="1"/>
    <col min="6" max="6" width="20" style="1" bestFit="1" customWidth="1"/>
    <col min="7" max="7" width="18.85546875" style="27" bestFit="1" customWidth="1"/>
    <col min="8" max="8" width="15.7109375" style="27" bestFit="1" customWidth="1"/>
    <col min="9" max="16384" width="11.42578125" style="1"/>
  </cols>
  <sheetData>
    <row r="1" spans="1:5">
      <c r="A1" s="81"/>
      <c r="B1" s="81"/>
      <c r="C1" s="81"/>
      <c r="D1" s="81"/>
      <c r="E1" s="81"/>
    </row>
    <row r="2" spans="1:5">
      <c r="A2" s="81"/>
      <c r="B2" s="81"/>
      <c r="C2" s="81"/>
      <c r="D2" s="81"/>
      <c r="E2" s="81"/>
    </row>
    <row r="3" spans="1:5" ht="18">
      <c r="A3" s="80" t="s">
        <v>157</v>
      </c>
      <c r="B3" s="80"/>
      <c r="C3" s="80"/>
      <c r="D3" s="80"/>
      <c r="E3" s="80"/>
    </row>
    <row r="4" spans="1:5" ht="21" customHeight="1">
      <c r="A4" s="2"/>
      <c r="B4" s="3"/>
    </row>
    <row r="5" spans="1:5" ht="15" customHeight="1">
      <c r="A5" s="69" t="s">
        <v>0</v>
      </c>
      <c r="B5" s="34" t="s">
        <v>154</v>
      </c>
      <c r="C5" s="34" t="s">
        <v>155</v>
      </c>
      <c r="D5" s="34" t="s">
        <v>156</v>
      </c>
      <c r="E5" s="35" t="s">
        <v>1</v>
      </c>
    </row>
    <row r="6" spans="1:5" ht="5.0999999999999996" customHeight="1">
      <c r="A6" s="77"/>
      <c r="B6" s="32"/>
      <c r="C6" s="33"/>
      <c r="D6" s="33"/>
      <c r="E6" s="78"/>
    </row>
    <row r="7" spans="1:5">
      <c r="A7" s="70" t="s">
        <v>137</v>
      </c>
      <c r="B7" s="61">
        <v>2160102234.79</v>
      </c>
      <c r="C7" s="61">
        <v>1101491173.5899999</v>
      </c>
      <c r="D7" s="61">
        <v>1480710334.6599998</v>
      </c>
      <c r="E7" s="61">
        <f t="shared" ref="E7" si="0">E9+E30+E88+E98+E115+E28</f>
        <v>4742303743.04</v>
      </c>
    </row>
    <row r="8" spans="1:5" ht="5.0999999999999996" customHeight="1">
      <c r="A8" s="71"/>
      <c r="B8" s="62"/>
      <c r="C8" s="62"/>
      <c r="D8" s="62"/>
      <c r="E8" s="62"/>
    </row>
    <row r="9" spans="1:5">
      <c r="A9" s="47" t="s">
        <v>2</v>
      </c>
      <c r="B9" s="60">
        <v>50171608</v>
      </c>
      <c r="C9" s="60">
        <v>400749355</v>
      </c>
      <c r="D9" s="60">
        <v>43878537</v>
      </c>
      <c r="E9" s="60">
        <f t="shared" ref="E9" si="1">E10+E13+E16+E18+E25+E22</f>
        <v>494799500</v>
      </c>
    </row>
    <row r="10" spans="1:5">
      <c r="A10" s="4" t="s">
        <v>3</v>
      </c>
      <c r="B10" s="48">
        <v>2600109</v>
      </c>
      <c r="C10" s="48">
        <v>6358918</v>
      </c>
      <c r="D10" s="48">
        <v>2416434</v>
      </c>
      <c r="E10" s="48">
        <f t="shared" ref="E10" si="2">SUM(E11:E12)</f>
        <v>11375461</v>
      </c>
    </row>
    <row r="11" spans="1:5" ht="14.25">
      <c r="A11" s="5" t="s">
        <v>4</v>
      </c>
      <c r="B11" s="8">
        <v>419737</v>
      </c>
      <c r="C11" s="8">
        <v>4368393</v>
      </c>
      <c r="D11" s="8">
        <v>627868</v>
      </c>
      <c r="E11" s="8">
        <f>SUM(B11:D11)</f>
        <v>5415998</v>
      </c>
    </row>
    <row r="12" spans="1:5" ht="14.25">
      <c r="A12" s="5" t="s">
        <v>5</v>
      </c>
      <c r="B12" s="8">
        <v>2180372</v>
      </c>
      <c r="C12" s="8">
        <v>1990525</v>
      </c>
      <c r="D12" s="8">
        <v>1788566</v>
      </c>
      <c r="E12" s="8">
        <f>SUM(B12:D12)</f>
        <v>5959463</v>
      </c>
    </row>
    <row r="13" spans="1:5" ht="30">
      <c r="A13" s="4" t="s">
        <v>6</v>
      </c>
      <c r="B13" s="48">
        <v>11976618</v>
      </c>
      <c r="C13" s="48">
        <v>10994343</v>
      </c>
      <c r="D13" s="48">
        <v>14301660</v>
      </c>
      <c r="E13" s="48">
        <f t="shared" ref="E13" si="3">SUM(E14:E15)</f>
        <v>37272621</v>
      </c>
    </row>
    <row r="14" spans="1:5" ht="14.25">
      <c r="A14" s="6" t="s">
        <v>7</v>
      </c>
      <c r="B14" s="49">
        <v>11976618</v>
      </c>
      <c r="C14" s="49">
        <v>10994343</v>
      </c>
      <c r="D14" s="49">
        <v>14301660</v>
      </c>
      <c r="E14" s="49">
        <f t="shared" ref="E14:E15" si="4">SUM(B14:D14)</f>
        <v>37272621</v>
      </c>
    </row>
    <row r="15" spans="1:5" ht="28.5">
      <c r="A15" s="5" t="s">
        <v>8</v>
      </c>
      <c r="B15" s="8">
        <v>0</v>
      </c>
      <c r="C15" s="8">
        <v>0</v>
      </c>
      <c r="D15" s="8">
        <v>0</v>
      </c>
      <c r="E15" s="8">
        <f t="shared" si="4"/>
        <v>0</v>
      </c>
    </row>
    <row r="16" spans="1:5">
      <c r="A16" s="4" t="s">
        <v>9</v>
      </c>
      <c r="B16" s="48">
        <v>15744726</v>
      </c>
      <c r="C16" s="48">
        <v>345803728</v>
      </c>
      <c r="D16" s="48">
        <v>7264250</v>
      </c>
      <c r="E16" s="48">
        <f t="shared" ref="E16" si="5">E17</f>
        <v>368812704</v>
      </c>
    </row>
    <row r="17" spans="1:5" ht="14.25">
      <c r="A17" s="5" t="s">
        <v>10</v>
      </c>
      <c r="B17" s="8">
        <v>15744726</v>
      </c>
      <c r="C17" s="8">
        <v>345803728</v>
      </c>
      <c r="D17" s="8">
        <v>7264250</v>
      </c>
      <c r="E17" s="8">
        <f>SUM(B17:D17)</f>
        <v>368812704</v>
      </c>
    </row>
    <row r="18" spans="1:5">
      <c r="A18" s="4" t="s">
        <v>11</v>
      </c>
      <c r="B18" s="48">
        <v>6338278</v>
      </c>
      <c r="C18" s="48">
        <v>4741139</v>
      </c>
      <c r="D18" s="48">
        <v>989931</v>
      </c>
      <c r="E18" s="48">
        <f t="shared" ref="E18" si="6">SUM(E19:E21)</f>
        <v>12069348</v>
      </c>
    </row>
    <row r="19" spans="1:5" ht="14.25">
      <c r="A19" s="36" t="s">
        <v>12</v>
      </c>
      <c r="B19" s="50">
        <v>36429</v>
      </c>
      <c r="C19" s="50">
        <v>14937</v>
      </c>
      <c r="D19" s="50">
        <v>163345</v>
      </c>
      <c r="E19" s="50">
        <f t="shared" ref="E19:E21" si="7">SUM(B19:D19)</f>
        <v>214711</v>
      </c>
    </row>
    <row r="20" spans="1:5" ht="14.25">
      <c r="A20" s="36" t="s">
        <v>13</v>
      </c>
      <c r="B20" s="50">
        <v>0</v>
      </c>
      <c r="C20" s="50">
        <v>0</v>
      </c>
      <c r="D20" s="50">
        <v>0</v>
      </c>
      <c r="E20" s="50">
        <f t="shared" si="7"/>
        <v>0</v>
      </c>
    </row>
    <row r="21" spans="1:5" ht="14.25">
      <c r="A21" s="36" t="s">
        <v>14</v>
      </c>
      <c r="B21" s="50">
        <v>6301849</v>
      </c>
      <c r="C21" s="50">
        <v>4726202</v>
      </c>
      <c r="D21" s="50">
        <v>826586</v>
      </c>
      <c r="E21" s="50">
        <f t="shared" si="7"/>
        <v>11854637</v>
      </c>
    </row>
    <row r="22" spans="1:5">
      <c r="A22" s="4" t="s">
        <v>15</v>
      </c>
      <c r="B22" s="48">
        <v>13248405</v>
      </c>
      <c r="C22" s="48">
        <v>32481038</v>
      </c>
      <c r="D22" s="48">
        <v>18304519</v>
      </c>
      <c r="E22" s="48">
        <f t="shared" ref="E22" si="8">E23+E24</f>
        <v>64033962</v>
      </c>
    </row>
    <row r="23" spans="1:5" ht="14.25">
      <c r="A23" s="37" t="s">
        <v>138</v>
      </c>
      <c r="B23" s="51">
        <v>1558180</v>
      </c>
      <c r="C23" s="51">
        <v>1575096</v>
      </c>
      <c r="D23" s="51">
        <v>3031859</v>
      </c>
      <c r="E23" s="51">
        <f t="shared" ref="E23:E24" si="9">SUM(B23:D23)</f>
        <v>6165135</v>
      </c>
    </row>
    <row r="24" spans="1:5" ht="14.25">
      <c r="A24" s="37" t="s">
        <v>16</v>
      </c>
      <c r="B24" s="51">
        <v>11690225</v>
      </c>
      <c r="C24" s="51">
        <v>30905942</v>
      </c>
      <c r="D24" s="51">
        <v>15272660</v>
      </c>
      <c r="E24" s="51">
        <f t="shared" si="9"/>
        <v>57868827</v>
      </c>
    </row>
    <row r="25" spans="1:5" ht="45">
      <c r="A25" s="4" t="s">
        <v>17</v>
      </c>
      <c r="B25" s="48">
        <v>263472</v>
      </c>
      <c r="C25" s="48">
        <v>370189</v>
      </c>
      <c r="D25" s="48">
        <v>601743</v>
      </c>
      <c r="E25" s="48">
        <f t="shared" ref="E25" si="10">E26</f>
        <v>1235404</v>
      </c>
    </row>
    <row r="26" spans="1:5" ht="14.25">
      <c r="A26" s="6" t="s">
        <v>139</v>
      </c>
      <c r="B26" s="49">
        <v>263472</v>
      </c>
      <c r="C26" s="49">
        <v>370189</v>
      </c>
      <c r="D26" s="49">
        <v>601743</v>
      </c>
      <c r="E26" s="49">
        <f>SUM(B26:D26)</f>
        <v>1235404</v>
      </c>
    </row>
    <row r="27" spans="1:5" ht="5.0999999999999996" customHeight="1">
      <c r="A27" s="6"/>
      <c r="B27" s="49"/>
      <c r="C27" s="49"/>
      <c r="D27" s="49"/>
      <c r="E27" s="49"/>
    </row>
    <row r="28" spans="1:5">
      <c r="A28" s="72" t="s">
        <v>18</v>
      </c>
      <c r="B28" s="63">
        <v>0</v>
      </c>
      <c r="C28" s="63">
        <v>0</v>
      </c>
      <c r="D28" s="63">
        <v>946617379.38999999</v>
      </c>
      <c r="E28" s="63">
        <f>SUM(B28:D28)</f>
        <v>946617379.38999999</v>
      </c>
    </row>
    <row r="29" spans="1:5" ht="5.0999999999999996" customHeight="1">
      <c r="A29" s="5"/>
      <c r="B29" s="8"/>
      <c r="C29" s="8"/>
      <c r="D29" s="8"/>
      <c r="E29" s="8"/>
    </row>
    <row r="30" spans="1:5">
      <c r="A30" s="47" t="s">
        <v>19</v>
      </c>
      <c r="B30" s="60">
        <v>193605307</v>
      </c>
      <c r="C30" s="60">
        <v>183672807</v>
      </c>
      <c r="D30" s="60">
        <v>292081298.5</v>
      </c>
      <c r="E30" s="60">
        <f t="shared" ref="E30" si="11">E31+E33+E83+E84</f>
        <v>669359412.5</v>
      </c>
    </row>
    <row r="31" spans="1:5" ht="30">
      <c r="A31" s="4" t="s">
        <v>20</v>
      </c>
      <c r="B31" s="48">
        <v>390589</v>
      </c>
      <c r="C31" s="48">
        <v>456493</v>
      </c>
      <c r="D31" s="48">
        <v>331921</v>
      </c>
      <c r="E31" s="48">
        <f t="shared" ref="E31" si="12">E32</f>
        <v>1179003</v>
      </c>
    </row>
    <row r="32" spans="1:5" ht="14.25">
      <c r="A32" s="5" t="s">
        <v>21</v>
      </c>
      <c r="B32" s="8">
        <v>390589</v>
      </c>
      <c r="C32" s="8">
        <v>456493</v>
      </c>
      <c r="D32" s="8">
        <v>331921</v>
      </c>
      <c r="E32" s="8">
        <f>SUM(B32:D32)</f>
        <v>1179003</v>
      </c>
    </row>
    <row r="33" spans="1:5">
      <c r="A33" s="4" t="s">
        <v>22</v>
      </c>
      <c r="B33" s="48">
        <v>192650624</v>
      </c>
      <c r="C33" s="48">
        <v>182438231</v>
      </c>
      <c r="D33" s="48">
        <v>283109529.5</v>
      </c>
      <c r="E33" s="48">
        <f t="shared" ref="E33" si="13">+E34+E41+E54+E59+E65+E71+E72+E77+E78+E80+E81+E82</f>
        <v>658198384.5</v>
      </c>
    </row>
    <row r="34" spans="1:5">
      <c r="A34" s="4" t="s">
        <v>149</v>
      </c>
      <c r="B34" s="48">
        <v>39908568</v>
      </c>
      <c r="C34" s="48">
        <v>34379765</v>
      </c>
      <c r="D34" s="48">
        <v>34262281.5</v>
      </c>
      <c r="E34" s="48">
        <f t="shared" ref="E34" si="14">+SUM(E35:E40)</f>
        <v>108550614.5</v>
      </c>
    </row>
    <row r="35" spans="1:5" ht="14.25">
      <c r="A35" s="5" t="s">
        <v>23</v>
      </c>
      <c r="B35" s="8">
        <v>1935665</v>
      </c>
      <c r="C35" s="8">
        <v>760938</v>
      </c>
      <c r="D35" s="8">
        <v>516610</v>
      </c>
      <c r="E35" s="8">
        <f t="shared" ref="E35:E40" si="15">SUM(B35:D35)</f>
        <v>3213213</v>
      </c>
    </row>
    <row r="36" spans="1:5" ht="14.25">
      <c r="A36" s="7" t="s">
        <v>24</v>
      </c>
      <c r="B36" s="8">
        <v>10815370</v>
      </c>
      <c r="C36" s="8">
        <v>10188902</v>
      </c>
      <c r="D36" s="8">
        <v>10452118</v>
      </c>
      <c r="E36" s="8">
        <f t="shared" si="15"/>
        <v>31456390</v>
      </c>
    </row>
    <row r="37" spans="1:5" ht="14.25">
      <c r="A37" s="7" t="s">
        <v>140</v>
      </c>
      <c r="B37" s="8">
        <v>15951005</v>
      </c>
      <c r="C37" s="8">
        <v>13771506</v>
      </c>
      <c r="D37" s="8">
        <v>13076038.5</v>
      </c>
      <c r="E37" s="8">
        <f t="shared" si="15"/>
        <v>42798549.5</v>
      </c>
    </row>
    <row r="38" spans="1:5" ht="14.25">
      <c r="A38" s="7" t="s">
        <v>25</v>
      </c>
      <c r="B38" s="8">
        <v>493887</v>
      </c>
      <c r="C38" s="8">
        <v>342136</v>
      </c>
      <c r="D38" s="8">
        <v>251071</v>
      </c>
      <c r="E38" s="8">
        <f t="shared" si="15"/>
        <v>1087094</v>
      </c>
    </row>
    <row r="39" spans="1:5" ht="14.25">
      <c r="A39" s="7" t="s">
        <v>26</v>
      </c>
      <c r="B39" s="8">
        <v>10712641</v>
      </c>
      <c r="C39" s="8">
        <v>9316283</v>
      </c>
      <c r="D39" s="8">
        <v>9966444</v>
      </c>
      <c r="E39" s="8">
        <f t="shared" si="15"/>
        <v>29995368</v>
      </c>
    </row>
    <row r="40" spans="1:5" ht="14.25">
      <c r="A40" s="5" t="s">
        <v>27</v>
      </c>
      <c r="B40" s="8">
        <v>0</v>
      </c>
      <c r="C40" s="8">
        <v>0</v>
      </c>
      <c r="D40" s="8">
        <v>0</v>
      </c>
      <c r="E40" s="8">
        <f t="shared" si="15"/>
        <v>0</v>
      </c>
    </row>
    <row r="41" spans="1:5">
      <c r="A41" s="4" t="s">
        <v>150</v>
      </c>
      <c r="B41" s="48">
        <v>129381665</v>
      </c>
      <c r="C41" s="48">
        <v>125418938</v>
      </c>
      <c r="D41" s="48">
        <v>221013159</v>
      </c>
      <c r="E41" s="48">
        <f t="shared" ref="E41" si="16">+SUM(E42:E53)</f>
        <v>475813762</v>
      </c>
    </row>
    <row r="42" spans="1:5" ht="14.25">
      <c r="A42" s="5" t="s">
        <v>28</v>
      </c>
      <c r="B42" s="8">
        <v>64294</v>
      </c>
      <c r="C42" s="8">
        <v>22635</v>
      </c>
      <c r="D42" s="8">
        <v>165610</v>
      </c>
      <c r="E42" s="8">
        <f t="shared" ref="E42:E53" si="17">SUM(B42:D42)</f>
        <v>252539</v>
      </c>
    </row>
    <row r="43" spans="1:5" ht="14.25">
      <c r="A43" s="38" t="s">
        <v>29</v>
      </c>
      <c r="B43" s="8">
        <v>3364</v>
      </c>
      <c r="C43" s="8">
        <v>6032</v>
      </c>
      <c r="D43" s="8">
        <v>2900</v>
      </c>
      <c r="E43" s="8">
        <f t="shared" si="17"/>
        <v>12296</v>
      </c>
    </row>
    <row r="44" spans="1:5" ht="14.25">
      <c r="A44" s="7" t="s">
        <v>30</v>
      </c>
      <c r="B44" s="8">
        <v>13224</v>
      </c>
      <c r="C44" s="8">
        <v>7480</v>
      </c>
      <c r="D44" s="8">
        <v>4572</v>
      </c>
      <c r="E44" s="8">
        <f t="shared" si="17"/>
        <v>25276</v>
      </c>
    </row>
    <row r="45" spans="1:5" ht="14.25">
      <c r="A45" s="7" t="s">
        <v>31</v>
      </c>
      <c r="B45" s="8">
        <v>3</v>
      </c>
      <c r="C45" s="8">
        <v>3</v>
      </c>
      <c r="D45" s="8">
        <v>0</v>
      </c>
      <c r="E45" s="8">
        <f t="shared" si="17"/>
        <v>6</v>
      </c>
    </row>
    <row r="46" spans="1:5" ht="14.25">
      <c r="A46" s="7" t="s">
        <v>32</v>
      </c>
      <c r="B46" s="8">
        <v>27321126</v>
      </c>
      <c r="C46" s="8">
        <v>22278364</v>
      </c>
      <c r="D46" s="8">
        <v>27942796</v>
      </c>
      <c r="E46" s="8">
        <f t="shared" si="17"/>
        <v>77542286</v>
      </c>
    </row>
    <row r="47" spans="1:5" ht="14.25">
      <c r="A47" s="7" t="s">
        <v>33</v>
      </c>
      <c r="B47" s="8">
        <v>8400</v>
      </c>
      <c r="C47" s="8">
        <v>178133</v>
      </c>
      <c r="D47" s="8">
        <v>131320</v>
      </c>
      <c r="E47" s="8">
        <f t="shared" si="17"/>
        <v>317853</v>
      </c>
    </row>
    <row r="48" spans="1:5" ht="14.25">
      <c r="A48" s="7" t="s">
        <v>34</v>
      </c>
      <c r="B48" s="8">
        <v>187809</v>
      </c>
      <c r="C48" s="8">
        <v>344502</v>
      </c>
      <c r="D48" s="8">
        <v>313394</v>
      </c>
      <c r="E48" s="8">
        <f t="shared" si="17"/>
        <v>845705</v>
      </c>
    </row>
    <row r="49" spans="1:5" ht="14.25">
      <c r="A49" s="7" t="s">
        <v>35</v>
      </c>
      <c r="B49" s="8">
        <v>101097126</v>
      </c>
      <c r="C49" s="8">
        <v>102171560</v>
      </c>
      <c r="D49" s="8">
        <v>192016845</v>
      </c>
      <c r="E49" s="8">
        <f t="shared" si="17"/>
        <v>395285531</v>
      </c>
    </row>
    <row r="50" spans="1:5" ht="14.25">
      <c r="A50" s="7" t="s">
        <v>36</v>
      </c>
      <c r="B50" s="8">
        <v>671239</v>
      </c>
      <c r="C50" s="8">
        <v>400829</v>
      </c>
      <c r="D50" s="8">
        <v>417754</v>
      </c>
      <c r="E50" s="8">
        <f t="shared" si="17"/>
        <v>1489822</v>
      </c>
    </row>
    <row r="51" spans="1:5" ht="14.25">
      <c r="A51" s="7" t="s">
        <v>37</v>
      </c>
      <c r="B51" s="8">
        <v>0</v>
      </c>
      <c r="C51" s="8">
        <v>0</v>
      </c>
      <c r="D51" s="8">
        <v>0</v>
      </c>
      <c r="E51" s="8">
        <f t="shared" si="17"/>
        <v>0</v>
      </c>
    </row>
    <row r="52" spans="1:5" ht="14.25">
      <c r="A52" s="7" t="s">
        <v>38</v>
      </c>
      <c r="B52" s="8">
        <v>1472</v>
      </c>
      <c r="C52" s="8">
        <v>1840</v>
      </c>
      <c r="D52" s="8">
        <v>1840</v>
      </c>
      <c r="E52" s="8">
        <f t="shared" si="17"/>
        <v>5152</v>
      </c>
    </row>
    <row r="53" spans="1:5" ht="14.25">
      <c r="A53" s="7" t="s">
        <v>39</v>
      </c>
      <c r="B53" s="8">
        <v>13608</v>
      </c>
      <c r="C53" s="8">
        <v>7560</v>
      </c>
      <c r="D53" s="8">
        <v>16128</v>
      </c>
      <c r="E53" s="8">
        <f t="shared" si="17"/>
        <v>37296</v>
      </c>
    </row>
    <row r="54" spans="1:5">
      <c r="A54" s="4" t="s">
        <v>40</v>
      </c>
      <c r="B54" s="48">
        <v>643660</v>
      </c>
      <c r="C54" s="48">
        <v>590616</v>
      </c>
      <c r="D54" s="48">
        <v>546030</v>
      </c>
      <c r="E54" s="48">
        <f t="shared" ref="E54" si="18">SUM(E55:E58)</f>
        <v>1780306</v>
      </c>
    </row>
    <row r="55" spans="1:5" ht="14.25">
      <c r="A55" s="7" t="s">
        <v>41</v>
      </c>
      <c r="B55" s="8">
        <v>643660</v>
      </c>
      <c r="C55" s="8">
        <v>584256</v>
      </c>
      <c r="D55" s="8">
        <v>544770</v>
      </c>
      <c r="E55" s="8">
        <f t="shared" ref="E55:E58" si="19">SUM(B55:D55)</f>
        <v>1772686</v>
      </c>
    </row>
    <row r="56" spans="1:5" ht="14.25">
      <c r="A56" s="7" t="s">
        <v>42</v>
      </c>
      <c r="B56" s="8">
        <v>0</v>
      </c>
      <c r="C56" s="8">
        <v>2244</v>
      </c>
      <c r="D56" s="8">
        <v>0</v>
      </c>
      <c r="E56" s="8">
        <f t="shared" si="19"/>
        <v>2244</v>
      </c>
    </row>
    <row r="57" spans="1:5" ht="28.5">
      <c r="A57" s="7" t="s">
        <v>141</v>
      </c>
      <c r="B57" s="8">
        <v>0</v>
      </c>
      <c r="C57" s="8">
        <v>0</v>
      </c>
      <c r="D57" s="8">
        <v>0</v>
      </c>
      <c r="E57" s="8">
        <f t="shared" si="19"/>
        <v>0</v>
      </c>
    </row>
    <row r="58" spans="1:5" ht="14.25">
      <c r="A58" s="7" t="s">
        <v>43</v>
      </c>
      <c r="B58" s="8">
        <v>0</v>
      </c>
      <c r="C58" s="8">
        <v>4116</v>
      </c>
      <c r="D58" s="8">
        <v>1260</v>
      </c>
      <c r="E58" s="8">
        <f t="shared" si="19"/>
        <v>5376</v>
      </c>
    </row>
    <row r="59" spans="1:5">
      <c r="A59" s="4" t="s">
        <v>151</v>
      </c>
      <c r="B59" s="48">
        <v>5769609</v>
      </c>
      <c r="C59" s="48">
        <v>10171790</v>
      </c>
      <c r="D59" s="48">
        <v>11626418</v>
      </c>
      <c r="E59" s="48">
        <f t="shared" ref="E59" si="20">SUM(E60:E64)</f>
        <v>27567817</v>
      </c>
    </row>
    <row r="60" spans="1:5" ht="14.25">
      <c r="A60" s="7" t="s">
        <v>44</v>
      </c>
      <c r="B60" s="8">
        <v>230978</v>
      </c>
      <c r="C60" s="8">
        <v>140119</v>
      </c>
      <c r="D60" s="8">
        <v>315364</v>
      </c>
      <c r="E60" s="8">
        <f t="shared" ref="E60:E64" si="21">SUM(B60:D60)</f>
        <v>686461</v>
      </c>
    </row>
    <row r="61" spans="1:5" ht="14.25">
      <c r="A61" s="7" t="s">
        <v>45</v>
      </c>
      <c r="B61" s="8">
        <v>4074670</v>
      </c>
      <c r="C61" s="8">
        <v>5144868</v>
      </c>
      <c r="D61" s="8">
        <v>9987570</v>
      </c>
      <c r="E61" s="8">
        <f t="shared" si="21"/>
        <v>19207108</v>
      </c>
    </row>
    <row r="62" spans="1:5" ht="14.25">
      <c r="A62" s="7" t="s">
        <v>46</v>
      </c>
      <c r="B62" s="8">
        <v>201441</v>
      </c>
      <c r="C62" s="8">
        <v>207373</v>
      </c>
      <c r="D62" s="8">
        <v>234684</v>
      </c>
      <c r="E62" s="8">
        <f t="shared" si="21"/>
        <v>643498</v>
      </c>
    </row>
    <row r="63" spans="1:5" ht="14.25">
      <c r="A63" s="7" t="s">
        <v>47</v>
      </c>
      <c r="B63" s="8">
        <v>15120</v>
      </c>
      <c r="C63" s="8">
        <v>630</v>
      </c>
      <c r="D63" s="8">
        <v>0</v>
      </c>
      <c r="E63" s="8">
        <f t="shared" si="21"/>
        <v>15750</v>
      </c>
    </row>
    <row r="64" spans="1:5" ht="14.25">
      <c r="A64" s="7" t="s">
        <v>48</v>
      </c>
      <c r="B64" s="8">
        <v>1247400</v>
      </c>
      <c r="C64" s="8">
        <v>4678800</v>
      </c>
      <c r="D64" s="8">
        <v>1088800</v>
      </c>
      <c r="E64" s="8">
        <f t="shared" si="21"/>
        <v>7015000</v>
      </c>
    </row>
    <row r="65" spans="1:8">
      <c r="A65" s="4" t="s">
        <v>49</v>
      </c>
      <c r="B65" s="48">
        <v>8988104</v>
      </c>
      <c r="C65" s="48">
        <v>9010769</v>
      </c>
      <c r="D65" s="48">
        <v>13770652</v>
      </c>
      <c r="E65" s="48">
        <f t="shared" ref="E65" si="22">SUM(E66:E70)</f>
        <v>31769525</v>
      </c>
    </row>
    <row r="66" spans="1:8" ht="14.25">
      <c r="A66" s="7" t="s">
        <v>50</v>
      </c>
      <c r="B66" s="8">
        <v>4943942</v>
      </c>
      <c r="C66" s="8">
        <v>5271463</v>
      </c>
      <c r="D66" s="8">
        <v>3589885</v>
      </c>
      <c r="E66" s="8">
        <f t="shared" ref="E66:E71" si="23">SUM(B66:D66)</f>
        <v>13805290</v>
      </c>
    </row>
    <row r="67" spans="1:8" ht="14.25">
      <c r="A67" s="7" t="s">
        <v>51</v>
      </c>
      <c r="B67" s="8">
        <v>3925740</v>
      </c>
      <c r="C67" s="8">
        <v>3634050</v>
      </c>
      <c r="D67" s="8">
        <v>10089796</v>
      </c>
      <c r="E67" s="8">
        <f t="shared" si="23"/>
        <v>17649586</v>
      </c>
    </row>
    <row r="68" spans="1:8" ht="14.25">
      <c r="A68" s="39" t="s">
        <v>52</v>
      </c>
      <c r="B68" s="52">
        <v>79225</v>
      </c>
      <c r="C68" s="52">
        <v>65881</v>
      </c>
      <c r="D68" s="52">
        <v>59030</v>
      </c>
      <c r="E68" s="52">
        <f t="shared" si="23"/>
        <v>204136</v>
      </c>
    </row>
    <row r="69" spans="1:8" ht="14.25">
      <c r="A69" s="9" t="s">
        <v>54</v>
      </c>
      <c r="B69" s="51">
        <v>14501</v>
      </c>
      <c r="C69" s="51">
        <v>16695</v>
      </c>
      <c r="D69" s="51">
        <v>14805</v>
      </c>
      <c r="E69" s="51">
        <f t="shared" si="23"/>
        <v>46001</v>
      </c>
    </row>
    <row r="70" spans="1:8" ht="14.25">
      <c r="A70" s="9" t="s">
        <v>53</v>
      </c>
      <c r="B70" s="51">
        <v>24696</v>
      </c>
      <c r="C70" s="51">
        <v>22680</v>
      </c>
      <c r="D70" s="51">
        <v>17136</v>
      </c>
      <c r="E70" s="51">
        <f t="shared" si="23"/>
        <v>64512</v>
      </c>
    </row>
    <row r="71" spans="1:8">
      <c r="A71" s="4" t="s">
        <v>55</v>
      </c>
      <c r="B71" s="48">
        <v>5282031</v>
      </c>
      <c r="C71" s="48">
        <v>2110182</v>
      </c>
      <c r="D71" s="48">
        <v>1176757</v>
      </c>
      <c r="E71" s="48">
        <f t="shared" si="23"/>
        <v>8568970</v>
      </c>
    </row>
    <row r="72" spans="1:8">
      <c r="A72" s="4" t="s">
        <v>56</v>
      </c>
      <c r="B72" s="48">
        <v>803638</v>
      </c>
      <c r="C72" s="48">
        <v>365233</v>
      </c>
      <c r="D72" s="48">
        <v>356259</v>
      </c>
      <c r="E72" s="48">
        <f t="shared" ref="E72" si="24">SUM(E73:E76)</f>
        <v>1525130</v>
      </c>
    </row>
    <row r="73" spans="1:8" ht="14.25">
      <c r="A73" s="7" t="s">
        <v>57</v>
      </c>
      <c r="B73" s="8">
        <v>783592</v>
      </c>
      <c r="C73" s="8">
        <v>343132</v>
      </c>
      <c r="D73" s="8">
        <v>354855</v>
      </c>
      <c r="E73" s="8">
        <f t="shared" ref="E73:E77" si="25">SUM(B73:D73)</f>
        <v>1481579</v>
      </c>
    </row>
    <row r="74" spans="1:8" ht="14.25">
      <c r="A74" s="10" t="s">
        <v>58</v>
      </c>
      <c r="B74" s="8">
        <v>7949</v>
      </c>
      <c r="C74" s="8">
        <v>1354</v>
      </c>
      <c r="D74" s="8">
        <v>1404</v>
      </c>
      <c r="E74" s="8">
        <f t="shared" si="25"/>
        <v>10707</v>
      </c>
    </row>
    <row r="75" spans="1:8" ht="14.25">
      <c r="A75" s="10" t="s">
        <v>59</v>
      </c>
      <c r="B75" s="8">
        <v>715</v>
      </c>
      <c r="C75" s="8">
        <v>1582</v>
      </c>
      <c r="D75" s="8">
        <v>0</v>
      </c>
      <c r="E75" s="8">
        <f t="shared" si="25"/>
        <v>2297</v>
      </c>
    </row>
    <row r="76" spans="1:8" ht="14.25">
      <c r="A76" s="10" t="s">
        <v>60</v>
      </c>
      <c r="B76" s="8">
        <v>11382</v>
      </c>
      <c r="C76" s="8">
        <v>19165</v>
      </c>
      <c r="D76" s="8">
        <v>0</v>
      </c>
      <c r="E76" s="8">
        <f t="shared" si="25"/>
        <v>30547</v>
      </c>
    </row>
    <row r="77" spans="1:8">
      <c r="A77" s="4" t="s">
        <v>152</v>
      </c>
      <c r="B77" s="48">
        <v>1725524</v>
      </c>
      <c r="C77" s="48">
        <v>260837</v>
      </c>
      <c r="D77" s="48">
        <v>246598</v>
      </c>
      <c r="E77" s="48">
        <f t="shared" si="25"/>
        <v>2232959</v>
      </c>
    </row>
    <row r="78" spans="1:8">
      <c r="A78" s="4" t="s">
        <v>61</v>
      </c>
      <c r="B78" s="48">
        <v>30487</v>
      </c>
      <c r="C78" s="48">
        <v>20939</v>
      </c>
      <c r="D78" s="48">
        <v>20659</v>
      </c>
      <c r="E78" s="48">
        <f t="shared" ref="E78" si="26">E79</f>
        <v>72085</v>
      </c>
    </row>
    <row r="79" spans="1:8" ht="28.5">
      <c r="A79" s="7" t="s">
        <v>62</v>
      </c>
      <c r="B79" s="8">
        <v>30487</v>
      </c>
      <c r="C79" s="8">
        <v>20939</v>
      </c>
      <c r="D79" s="8">
        <v>20659</v>
      </c>
      <c r="E79" s="8">
        <f t="shared" ref="E79:E83" si="27">SUM(B79:D79)</f>
        <v>72085</v>
      </c>
    </row>
    <row r="80" spans="1:8" s="12" customFormat="1">
      <c r="A80" s="11" t="s">
        <v>63</v>
      </c>
      <c r="B80" s="53">
        <v>17734</v>
      </c>
      <c r="C80" s="53">
        <v>41972</v>
      </c>
      <c r="D80" s="53">
        <v>17482</v>
      </c>
      <c r="E80" s="53">
        <f t="shared" si="27"/>
        <v>77188</v>
      </c>
      <c r="G80" s="27"/>
      <c r="H80" s="27"/>
    </row>
    <row r="81" spans="1:8" s="12" customFormat="1">
      <c r="A81" s="4" t="s">
        <v>64</v>
      </c>
      <c r="B81" s="48">
        <v>2752</v>
      </c>
      <c r="C81" s="48">
        <v>1628</v>
      </c>
      <c r="D81" s="48">
        <v>784</v>
      </c>
      <c r="E81" s="48">
        <f t="shared" si="27"/>
        <v>5164</v>
      </c>
      <c r="G81" s="27"/>
      <c r="H81" s="27"/>
    </row>
    <row r="82" spans="1:8" s="12" customFormat="1">
      <c r="A82" s="4" t="s">
        <v>65</v>
      </c>
      <c r="B82" s="48">
        <v>96852</v>
      </c>
      <c r="C82" s="48">
        <v>65562</v>
      </c>
      <c r="D82" s="48">
        <v>72450</v>
      </c>
      <c r="E82" s="48">
        <f t="shared" si="27"/>
        <v>234864</v>
      </c>
      <c r="G82" s="27"/>
      <c r="H82" s="27"/>
    </row>
    <row r="83" spans="1:8" s="12" customFormat="1">
      <c r="A83" s="4" t="s">
        <v>66</v>
      </c>
      <c r="B83" s="48">
        <v>532624</v>
      </c>
      <c r="C83" s="48">
        <v>555326</v>
      </c>
      <c r="D83" s="48">
        <v>623625</v>
      </c>
      <c r="E83" s="48">
        <f t="shared" si="27"/>
        <v>1711575</v>
      </c>
      <c r="G83" s="27"/>
      <c r="H83" s="27"/>
    </row>
    <row r="84" spans="1:8">
      <c r="A84" s="4" t="s">
        <v>67</v>
      </c>
      <c r="B84" s="48">
        <v>31470</v>
      </c>
      <c r="C84" s="48">
        <v>222757</v>
      </c>
      <c r="D84" s="48">
        <v>8016223</v>
      </c>
      <c r="E84" s="48">
        <f t="shared" ref="E84" si="28">E85+E86</f>
        <v>8270450</v>
      </c>
    </row>
    <row r="85" spans="1:8" ht="14.25">
      <c r="A85" s="36" t="s">
        <v>68</v>
      </c>
      <c r="B85" s="50">
        <v>31470</v>
      </c>
      <c r="C85" s="50">
        <v>222757</v>
      </c>
      <c r="D85" s="50">
        <v>8016223</v>
      </c>
      <c r="E85" s="50">
        <f t="shared" ref="E85:E86" si="29">SUM(B85:D85)</f>
        <v>8270450</v>
      </c>
    </row>
    <row r="86" spans="1:8" ht="14.25">
      <c r="A86" s="36" t="s">
        <v>69</v>
      </c>
      <c r="B86" s="50">
        <v>0</v>
      </c>
      <c r="C86" s="50">
        <v>0</v>
      </c>
      <c r="D86" s="50">
        <v>0</v>
      </c>
      <c r="E86" s="50">
        <f t="shared" si="29"/>
        <v>0</v>
      </c>
    </row>
    <row r="87" spans="1:8" ht="5.0999999999999996" customHeight="1">
      <c r="A87" s="13"/>
      <c r="B87" s="54"/>
      <c r="C87" s="54"/>
      <c r="D87" s="54"/>
      <c r="E87" s="54"/>
    </row>
    <row r="88" spans="1:8">
      <c r="A88" s="47" t="s">
        <v>70</v>
      </c>
      <c r="B88" s="60">
        <v>44656338.82</v>
      </c>
      <c r="C88" s="60">
        <v>53113744.310000002</v>
      </c>
      <c r="D88" s="60">
        <v>118205149.53999999</v>
      </c>
      <c r="E88" s="60">
        <f t="shared" ref="E88" si="30">E93</f>
        <v>215975232.67000002</v>
      </c>
    </row>
    <row r="89" spans="1:8">
      <c r="A89" s="14" t="s">
        <v>70</v>
      </c>
      <c r="B89" s="55">
        <v>44656338.82</v>
      </c>
      <c r="C89" s="55">
        <v>53113744.310000002</v>
      </c>
      <c r="D89" s="55">
        <v>118205149.53999999</v>
      </c>
      <c r="E89" s="55">
        <f t="shared" ref="E89" si="31">SUM(E90:E93)</f>
        <v>215975232.67000002</v>
      </c>
    </row>
    <row r="90" spans="1:8" ht="14.25">
      <c r="A90" s="6" t="s">
        <v>71</v>
      </c>
      <c r="B90" s="49">
        <v>0</v>
      </c>
      <c r="C90" s="49">
        <v>0</v>
      </c>
      <c r="D90" s="49">
        <v>0</v>
      </c>
      <c r="E90" s="49">
        <f t="shared" ref="E90:E92" si="32">SUM(B90:D90)</f>
        <v>0</v>
      </c>
    </row>
    <row r="91" spans="1:8" ht="14.25">
      <c r="A91" s="6" t="s">
        <v>72</v>
      </c>
      <c r="B91" s="49">
        <v>0</v>
      </c>
      <c r="C91" s="49">
        <v>0</v>
      </c>
      <c r="D91" s="49">
        <v>0</v>
      </c>
      <c r="E91" s="49">
        <f t="shared" si="32"/>
        <v>0</v>
      </c>
    </row>
    <row r="92" spans="1:8" ht="28.5">
      <c r="A92" s="6" t="s">
        <v>73</v>
      </c>
      <c r="B92" s="49">
        <v>0</v>
      </c>
      <c r="C92" s="49">
        <v>0</v>
      </c>
      <c r="D92" s="49">
        <v>0</v>
      </c>
      <c r="E92" s="49">
        <f t="shared" si="32"/>
        <v>0</v>
      </c>
    </row>
    <row r="93" spans="1:8">
      <c r="A93" s="14" t="s">
        <v>74</v>
      </c>
      <c r="B93" s="55">
        <v>44656338.82</v>
      </c>
      <c r="C93" s="55">
        <v>53113744.310000002</v>
      </c>
      <c r="D93" s="55">
        <v>118205149.53999999</v>
      </c>
      <c r="E93" s="55">
        <f t="shared" ref="E93" si="33">E94+E95+E96</f>
        <v>215975232.67000002</v>
      </c>
    </row>
    <row r="94" spans="1:8" ht="14.25">
      <c r="A94" s="15" t="s">
        <v>75</v>
      </c>
      <c r="B94" s="49">
        <v>14071017.51</v>
      </c>
      <c r="C94" s="49">
        <v>17242434.170000002</v>
      </c>
      <c r="D94" s="49">
        <v>89340262.349999994</v>
      </c>
      <c r="E94" s="49">
        <f t="shared" ref="E94:E96" si="34">SUM(B94:D94)</f>
        <v>120653714.03</v>
      </c>
    </row>
    <row r="95" spans="1:8" ht="14.25">
      <c r="A95" s="15" t="s">
        <v>76</v>
      </c>
      <c r="B95" s="49">
        <v>30585321.310000002</v>
      </c>
      <c r="C95" s="49">
        <v>35871310.140000001</v>
      </c>
      <c r="D95" s="49">
        <v>28864887.189999998</v>
      </c>
      <c r="E95" s="49">
        <f t="shared" si="34"/>
        <v>95321518.640000001</v>
      </c>
    </row>
    <row r="96" spans="1:8" ht="14.25">
      <c r="A96" s="16" t="s">
        <v>77</v>
      </c>
      <c r="B96" s="20">
        <v>0</v>
      </c>
      <c r="C96" s="20">
        <v>0</v>
      </c>
      <c r="D96" s="20">
        <v>0</v>
      </c>
      <c r="E96" s="20">
        <f t="shared" si="34"/>
        <v>0</v>
      </c>
    </row>
    <row r="97" spans="1:8" ht="5.0999999999999996" customHeight="1">
      <c r="A97" s="46"/>
      <c r="B97" s="56"/>
      <c r="C97" s="56"/>
      <c r="D97" s="56"/>
      <c r="E97" s="56"/>
    </row>
    <row r="98" spans="1:8">
      <c r="A98" s="47" t="s">
        <v>78</v>
      </c>
      <c r="B98" s="60">
        <v>1842064602.8299999</v>
      </c>
      <c r="C98" s="60">
        <v>447783674.68000001</v>
      </c>
      <c r="D98" s="60">
        <v>60294664.160000004</v>
      </c>
      <c r="E98" s="60">
        <f t="shared" ref="E98" si="35">E99+E109+E112</f>
        <v>2350142941.6700001</v>
      </c>
    </row>
    <row r="99" spans="1:8">
      <c r="A99" s="4" t="s">
        <v>78</v>
      </c>
      <c r="B99" s="48">
        <v>1842006610.8299999</v>
      </c>
      <c r="C99" s="48">
        <v>447762330.68000001</v>
      </c>
      <c r="D99" s="48">
        <v>60281371.160000004</v>
      </c>
      <c r="E99" s="48">
        <f t="shared" ref="E99" si="36">SUM(E100:E102)+E103+E104</f>
        <v>2350050312.6700001</v>
      </c>
    </row>
    <row r="100" spans="1:8" s="12" customFormat="1">
      <c r="A100" s="17" t="s">
        <v>79</v>
      </c>
      <c r="B100" s="30">
        <v>4190639</v>
      </c>
      <c r="C100" s="30">
        <v>9791514</v>
      </c>
      <c r="D100" s="30">
        <v>9817696</v>
      </c>
      <c r="E100" s="30">
        <f t="shared" ref="E100:E103" si="37">SUM(B100:D100)</f>
        <v>23799849</v>
      </c>
      <c r="G100" s="27"/>
      <c r="H100" s="27"/>
    </row>
    <row r="101" spans="1:8" s="12" customFormat="1">
      <c r="A101" s="17" t="s">
        <v>80</v>
      </c>
      <c r="B101" s="30">
        <v>368673.86</v>
      </c>
      <c r="C101" s="30">
        <v>0</v>
      </c>
      <c r="D101" s="30">
        <v>311460</v>
      </c>
      <c r="E101" s="30">
        <f t="shared" si="37"/>
        <v>680133.86</v>
      </c>
      <c r="G101" s="27"/>
      <c r="H101" s="27"/>
    </row>
    <row r="102" spans="1:8" s="12" customFormat="1">
      <c r="A102" s="17" t="s">
        <v>81</v>
      </c>
      <c r="B102" s="30">
        <v>1823167097.3900001</v>
      </c>
      <c r="C102" s="30">
        <v>398962137.26999998</v>
      </c>
      <c r="D102" s="30">
        <v>1251888.96</v>
      </c>
      <c r="E102" s="30">
        <f t="shared" si="37"/>
        <v>2223381123.6199999</v>
      </c>
      <c r="G102" s="27"/>
      <c r="H102" s="27"/>
    </row>
    <row r="103" spans="1:8" s="12" customFormat="1">
      <c r="A103" s="17" t="s">
        <v>82</v>
      </c>
      <c r="B103" s="30">
        <v>12882141</v>
      </c>
      <c r="C103" s="30">
        <v>23773040</v>
      </c>
      <c r="D103" s="30">
        <v>38749484</v>
      </c>
      <c r="E103" s="30">
        <f t="shared" si="37"/>
        <v>75404665</v>
      </c>
      <c r="G103" s="27"/>
      <c r="H103" s="27"/>
    </row>
    <row r="104" spans="1:8" s="12" customFormat="1">
      <c r="A104" s="17" t="s">
        <v>83</v>
      </c>
      <c r="B104" s="30">
        <v>1398059.58</v>
      </c>
      <c r="C104" s="30">
        <v>15235639.41</v>
      </c>
      <c r="D104" s="30">
        <v>10150842.200000001</v>
      </c>
      <c r="E104" s="30">
        <f t="shared" ref="E104" si="38">SUM(E105:E108)</f>
        <v>26784541.190000001</v>
      </c>
      <c r="G104" s="27"/>
      <c r="H104" s="27"/>
    </row>
    <row r="105" spans="1:8" ht="14.25">
      <c r="A105" s="40" t="s">
        <v>135</v>
      </c>
      <c r="B105" s="51">
        <v>0</v>
      </c>
      <c r="C105" s="51">
        <v>0</v>
      </c>
      <c r="D105" s="51">
        <v>0</v>
      </c>
      <c r="E105" s="51">
        <f t="shared" ref="E105:E108" si="39">SUM(B105:D105)</f>
        <v>0</v>
      </c>
    </row>
    <row r="106" spans="1:8" ht="14.25">
      <c r="A106" s="5" t="s">
        <v>84</v>
      </c>
      <c r="B106" s="8">
        <v>170905</v>
      </c>
      <c r="C106" s="8">
        <v>57068</v>
      </c>
      <c r="D106" s="8">
        <v>49470</v>
      </c>
      <c r="E106" s="8">
        <f t="shared" si="39"/>
        <v>277443</v>
      </c>
    </row>
    <row r="107" spans="1:8" ht="14.25">
      <c r="A107" s="5" t="s">
        <v>85</v>
      </c>
      <c r="B107" s="8">
        <v>1227154.58</v>
      </c>
      <c r="C107" s="8">
        <v>15178571.41</v>
      </c>
      <c r="D107" s="8">
        <v>10101372.200000001</v>
      </c>
      <c r="E107" s="8">
        <f t="shared" si="39"/>
        <v>26507098.190000001</v>
      </c>
    </row>
    <row r="108" spans="1:8" ht="14.25">
      <c r="A108" s="5" t="s">
        <v>136</v>
      </c>
      <c r="B108" s="8">
        <v>0</v>
      </c>
      <c r="C108" s="8">
        <v>0</v>
      </c>
      <c r="D108" s="8">
        <v>0</v>
      </c>
      <c r="E108" s="8">
        <f t="shared" si="39"/>
        <v>0</v>
      </c>
    </row>
    <row r="109" spans="1:8" ht="14.25">
      <c r="A109" s="17" t="s">
        <v>86</v>
      </c>
      <c r="B109" s="30">
        <v>0</v>
      </c>
      <c r="C109" s="30">
        <v>18832</v>
      </c>
      <c r="D109" s="30">
        <v>9416</v>
      </c>
      <c r="E109" s="30">
        <f t="shared" ref="E109" si="40">SUM(E110:E111)</f>
        <v>28248</v>
      </c>
    </row>
    <row r="110" spans="1:8" ht="14.25">
      <c r="A110" s="6" t="s">
        <v>87</v>
      </c>
      <c r="B110" s="49">
        <v>0</v>
      </c>
      <c r="C110" s="49">
        <v>18832</v>
      </c>
      <c r="D110" s="49">
        <v>9416</v>
      </c>
      <c r="E110" s="49">
        <f t="shared" ref="E110:E111" si="41">SUM(B110:D110)</f>
        <v>28248</v>
      </c>
    </row>
    <row r="111" spans="1:8" ht="14.25">
      <c r="A111" s="6" t="s">
        <v>88</v>
      </c>
      <c r="B111" s="49">
        <v>0</v>
      </c>
      <c r="C111" s="49">
        <v>0</v>
      </c>
      <c r="D111" s="49">
        <v>0</v>
      </c>
      <c r="E111" s="49">
        <f t="shared" si="41"/>
        <v>0</v>
      </c>
    </row>
    <row r="112" spans="1:8" ht="14.25">
      <c r="A112" s="17" t="s">
        <v>89</v>
      </c>
      <c r="B112" s="30">
        <v>57992</v>
      </c>
      <c r="C112" s="30">
        <v>2512</v>
      </c>
      <c r="D112" s="30">
        <v>3877</v>
      </c>
      <c r="E112" s="30">
        <f t="shared" ref="E112" si="42">E113</f>
        <v>64381</v>
      </c>
    </row>
    <row r="113" spans="1:5" ht="14.25">
      <c r="A113" s="5" t="s">
        <v>90</v>
      </c>
      <c r="B113" s="8">
        <v>57992</v>
      </c>
      <c r="C113" s="8">
        <v>2512</v>
      </c>
      <c r="D113" s="8">
        <v>3877</v>
      </c>
      <c r="E113" s="8">
        <f>SUM(B113:D113)</f>
        <v>64381</v>
      </c>
    </row>
    <row r="114" spans="1:5" ht="5.0999999999999996" customHeight="1">
      <c r="A114" s="5"/>
      <c r="B114" s="8"/>
      <c r="C114" s="8"/>
      <c r="D114" s="8"/>
      <c r="E114" s="8"/>
    </row>
    <row r="115" spans="1:5" ht="30">
      <c r="A115" s="73" t="s">
        <v>91</v>
      </c>
      <c r="B115" s="64">
        <v>29604378.139999997</v>
      </c>
      <c r="C115" s="64">
        <v>16171592.6</v>
      </c>
      <c r="D115" s="64">
        <v>19633306.07</v>
      </c>
      <c r="E115" s="64">
        <f t="shared" ref="E115" si="43">SUM(E116:E118)</f>
        <v>65409276.809999995</v>
      </c>
    </row>
    <row r="116" spans="1:5" ht="28.5">
      <c r="A116" s="18" t="s">
        <v>92</v>
      </c>
      <c r="B116" s="57">
        <v>293005.08</v>
      </c>
      <c r="C116" s="57">
        <v>430000.25</v>
      </c>
      <c r="D116" s="57">
        <v>325937</v>
      </c>
      <c r="E116" s="57">
        <f t="shared" ref="E116:E118" si="44">SUM(B116:D116)</f>
        <v>1048942.33</v>
      </c>
    </row>
    <row r="117" spans="1:5" ht="28.5">
      <c r="A117" s="18" t="s">
        <v>93</v>
      </c>
      <c r="B117" s="57">
        <v>22511373.059999999</v>
      </c>
      <c r="C117" s="57">
        <v>15741592.35</v>
      </c>
      <c r="D117" s="57">
        <v>19307369.07</v>
      </c>
      <c r="E117" s="57">
        <f t="shared" si="44"/>
        <v>57560334.479999997</v>
      </c>
    </row>
    <row r="118" spans="1:5" ht="28.5">
      <c r="A118" s="18" t="s">
        <v>94</v>
      </c>
      <c r="B118" s="57">
        <v>6800000</v>
      </c>
      <c r="C118" s="57">
        <v>0</v>
      </c>
      <c r="D118" s="57">
        <v>0</v>
      </c>
      <c r="E118" s="57">
        <f t="shared" si="44"/>
        <v>6800000</v>
      </c>
    </row>
    <row r="119" spans="1:5" ht="5.0999999999999996" customHeight="1">
      <c r="A119" s="4"/>
      <c r="B119" s="48"/>
      <c r="C119" s="48"/>
      <c r="D119" s="48"/>
      <c r="E119" s="48"/>
    </row>
    <row r="120" spans="1:5" ht="30">
      <c r="A120" s="70" t="s">
        <v>95</v>
      </c>
      <c r="B120" s="61">
        <v>9298542608.4199982</v>
      </c>
      <c r="C120" s="61">
        <v>6133025482.0500002</v>
      </c>
      <c r="D120" s="61">
        <v>10997780564</v>
      </c>
      <c r="E120" s="61">
        <f t="shared" ref="E120" si="45">E122+E134+E144+E149+E167</f>
        <v>26429348654.470001</v>
      </c>
    </row>
    <row r="121" spans="1:5" ht="5.0999999999999996" customHeight="1">
      <c r="A121" s="5"/>
      <c r="B121" s="8"/>
      <c r="C121" s="8"/>
      <c r="D121" s="8"/>
      <c r="E121" s="8"/>
    </row>
    <row r="122" spans="1:5">
      <c r="A122" s="74" t="s">
        <v>96</v>
      </c>
      <c r="B122" s="65">
        <v>3788624409.0300002</v>
      </c>
      <c r="C122" s="65">
        <v>2707464655.5500002</v>
      </c>
      <c r="D122" s="65">
        <v>3767288178.8200002</v>
      </c>
      <c r="E122" s="65">
        <f t="shared" ref="E122" si="46">SUM(E123:E130)</f>
        <v>10263377243.4</v>
      </c>
    </row>
    <row r="123" spans="1:5" ht="14.25">
      <c r="A123" s="5" t="s">
        <v>97</v>
      </c>
      <c r="B123" s="8">
        <v>2902195163.0300002</v>
      </c>
      <c r="C123" s="8">
        <v>2278987361.5500002</v>
      </c>
      <c r="D123" s="8">
        <v>2981696409.8200002</v>
      </c>
      <c r="E123" s="8">
        <f t="shared" ref="E123:E129" si="47">SUM(B123:D123)</f>
        <v>8162878934.3999996</v>
      </c>
    </row>
    <row r="124" spans="1:5" ht="14.25">
      <c r="A124" s="5" t="s">
        <v>98</v>
      </c>
      <c r="B124" s="8">
        <v>80497296</v>
      </c>
      <c r="C124" s="8">
        <v>108457894</v>
      </c>
      <c r="D124" s="8">
        <v>114964329</v>
      </c>
      <c r="E124" s="8">
        <f t="shared" si="47"/>
        <v>303919519</v>
      </c>
    </row>
    <row r="125" spans="1:5" ht="14.25">
      <c r="A125" s="5" t="s">
        <v>99</v>
      </c>
      <c r="B125" s="8">
        <v>30399330</v>
      </c>
      <c r="C125" s="8">
        <v>23140185</v>
      </c>
      <c r="D125" s="8">
        <v>23667051</v>
      </c>
      <c r="E125" s="8">
        <f t="shared" si="47"/>
        <v>77206566</v>
      </c>
    </row>
    <row r="126" spans="1:5" ht="14.25">
      <c r="A126" s="5" t="s">
        <v>100</v>
      </c>
      <c r="B126" s="8">
        <v>290168192</v>
      </c>
      <c r="C126" s="8">
        <v>74737042</v>
      </c>
      <c r="D126" s="8">
        <v>74737041</v>
      </c>
      <c r="E126" s="8">
        <f t="shared" si="47"/>
        <v>439642275</v>
      </c>
    </row>
    <row r="127" spans="1:5" ht="14.25">
      <c r="A127" s="6" t="s">
        <v>101</v>
      </c>
      <c r="B127" s="49">
        <v>74074325</v>
      </c>
      <c r="C127" s="49">
        <v>76767781</v>
      </c>
      <c r="D127" s="49">
        <v>85264509</v>
      </c>
      <c r="E127" s="49">
        <f t="shared" si="47"/>
        <v>236106615</v>
      </c>
    </row>
    <row r="128" spans="1:5" ht="14.25">
      <c r="A128" s="5" t="s">
        <v>102</v>
      </c>
      <c r="B128" s="8">
        <v>9695026</v>
      </c>
      <c r="C128" s="8">
        <v>9791140</v>
      </c>
      <c r="D128" s="8">
        <v>9303348</v>
      </c>
      <c r="E128" s="8">
        <f t="shared" si="47"/>
        <v>28789514</v>
      </c>
    </row>
    <row r="129" spans="1:5" ht="14.25">
      <c r="A129" s="16" t="s">
        <v>142</v>
      </c>
      <c r="B129" s="20">
        <v>60623822</v>
      </c>
      <c r="C129" s="20">
        <v>60921970</v>
      </c>
      <c r="D129" s="20">
        <v>66341686</v>
      </c>
      <c r="E129" s="20">
        <f t="shared" si="47"/>
        <v>187887478</v>
      </c>
    </row>
    <row r="130" spans="1:5">
      <c r="A130" s="19" t="s">
        <v>103</v>
      </c>
      <c r="B130" s="58">
        <v>340971255</v>
      </c>
      <c r="C130" s="58">
        <v>74661282</v>
      </c>
      <c r="D130" s="58">
        <v>411313805</v>
      </c>
      <c r="E130" s="58">
        <f t="shared" ref="E130" si="48">SUM(E131:E132)</f>
        <v>826946342</v>
      </c>
    </row>
    <row r="131" spans="1:5" ht="14.25">
      <c r="A131" s="41" t="s">
        <v>104</v>
      </c>
      <c r="B131" s="20">
        <v>325054459</v>
      </c>
      <c r="C131" s="20">
        <v>46700947</v>
      </c>
      <c r="D131" s="20">
        <v>407021144</v>
      </c>
      <c r="E131" s="20">
        <f t="shared" ref="E131:E132" si="49">SUM(B131:D131)</f>
        <v>778776550</v>
      </c>
    </row>
    <row r="132" spans="1:5" ht="14.25">
      <c r="A132" s="75" t="s">
        <v>143</v>
      </c>
      <c r="B132" s="66">
        <v>15916796</v>
      </c>
      <c r="C132" s="66">
        <v>27960335</v>
      </c>
      <c r="D132" s="66">
        <v>4292661</v>
      </c>
      <c r="E132" s="66">
        <f t="shared" si="49"/>
        <v>48169792</v>
      </c>
    </row>
    <row r="133" spans="1:5" ht="5.0999999999999996" customHeight="1">
      <c r="A133" s="5"/>
      <c r="B133" s="8"/>
      <c r="C133" s="8"/>
      <c r="D133" s="8"/>
      <c r="E133" s="8"/>
    </row>
    <row r="134" spans="1:5">
      <c r="A134" s="74" t="s">
        <v>105</v>
      </c>
      <c r="B134" s="65">
        <v>5370650579.9199991</v>
      </c>
      <c r="C134" s="65">
        <v>3280534448.2600002</v>
      </c>
      <c r="D134" s="65">
        <v>7113746693.1999998</v>
      </c>
      <c r="E134" s="65">
        <f t="shared" ref="E134" si="50">E135+E136+E137+E138+E139+E140+E141+E142</f>
        <v>15764931721.380001</v>
      </c>
    </row>
    <row r="135" spans="1:5" ht="28.5">
      <c r="A135" s="40" t="s">
        <v>144</v>
      </c>
      <c r="B135" s="51">
        <v>2045153182.21</v>
      </c>
      <c r="C135" s="51">
        <v>1657651143.9100001</v>
      </c>
      <c r="D135" s="51">
        <v>5354850707.5200005</v>
      </c>
      <c r="E135" s="51">
        <f t="shared" ref="E135:E142" si="51">SUM(B135:D135)</f>
        <v>9057655033.6399994</v>
      </c>
    </row>
    <row r="136" spans="1:5" ht="14.25">
      <c r="A136" s="40" t="s">
        <v>106</v>
      </c>
      <c r="B136" s="51">
        <v>263001989.24000001</v>
      </c>
      <c r="C136" s="51">
        <v>310730393.94999999</v>
      </c>
      <c r="D136" s="51">
        <v>387914025.94</v>
      </c>
      <c r="E136" s="51">
        <f t="shared" si="51"/>
        <v>961646409.13000011</v>
      </c>
    </row>
    <row r="137" spans="1:5" ht="14.25">
      <c r="A137" s="40" t="s">
        <v>107</v>
      </c>
      <c r="B137" s="51">
        <v>1775533351</v>
      </c>
      <c r="C137" s="51">
        <v>0</v>
      </c>
      <c r="D137" s="51">
        <v>0</v>
      </c>
      <c r="E137" s="51">
        <f t="shared" si="51"/>
        <v>1775533351</v>
      </c>
    </row>
    <row r="138" spans="1:5" ht="28.5">
      <c r="A138" s="40" t="s">
        <v>108</v>
      </c>
      <c r="B138" s="51">
        <v>459720477</v>
      </c>
      <c r="C138" s="51">
        <v>459720477</v>
      </c>
      <c r="D138" s="51">
        <v>459720470</v>
      </c>
      <c r="E138" s="51">
        <f t="shared" si="51"/>
        <v>1379161424</v>
      </c>
    </row>
    <row r="139" spans="1:5" ht="14.25">
      <c r="A139" s="5" t="s">
        <v>109</v>
      </c>
      <c r="B139" s="8">
        <v>241945935.65000001</v>
      </c>
      <c r="C139" s="8">
        <v>291726149.01999998</v>
      </c>
      <c r="D139" s="8">
        <v>347746357.24000001</v>
      </c>
      <c r="E139" s="8">
        <f t="shared" si="51"/>
        <v>881418441.90999997</v>
      </c>
    </row>
    <row r="140" spans="1:5" ht="28.5">
      <c r="A140" s="40" t="s">
        <v>110</v>
      </c>
      <c r="B140" s="51">
        <v>48901993.82</v>
      </c>
      <c r="C140" s="51">
        <v>51606364.380000003</v>
      </c>
      <c r="D140" s="51">
        <v>54415208.5</v>
      </c>
      <c r="E140" s="51">
        <f t="shared" si="51"/>
        <v>154923566.69999999</v>
      </c>
    </row>
    <row r="141" spans="1:5" ht="14.25">
      <c r="A141" s="5" t="s">
        <v>111</v>
      </c>
      <c r="B141" s="8">
        <v>27293731</v>
      </c>
      <c r="C141" s="8">
        <v>0</v>
      </c>
      <c r="D141" s="8">
        <v>0</v>
      </c>
      <c r="E141" s="8">
        <f t="shared" si="51"/>
        <v>27293731</v>
      </c>
    </row>
    <row r="142" spans="1:5" ht="28.5">
      <c r="A142" s="5" t="s">
        <v>112</v>
      </c>
      <c r="B142" s="8">
        <v>509099920</v>
      </c>
      <c r="C142" s="8">
        <v>509099920</v>
      </c>
      <c r="D142" s="8">
        <v>509099924</v>
      </c>
      <c r="E142" s="8">
        <f t="shared" si="51"/>
        <v>1527299764</v>
      </c>
    </row>
    <row r="143" spans="1:5" ht="5.0999999999999996" customHeight="1">
      <c r="A143" s="21"/>
      <c r="B143" s="50"/>
      <c r="C143" s="50"/>
      <c r="D143" s="50"/>
      <c r="E143" s="50"/>
    </row>
    <row r="144" spans="1:5">
      <c r="A144" s="74" t="s">
        <v>113</v>
      </c>
      <c r="B144" s="65">
        <v>72088068.650000006</v>
      </c>
      <c r="C144" s="65">
        <v>2645901.3199999998</v>
      </c>
      <c r="D144" s="65">
        <v>538999</v>
      </c>
      <c r="E144" s="65">
        <f t="shared" ref="E144" si="52">E146+E147</f>
        <v>75272968.969999999</v>
      </c>
    </row>
    <row r="145" spans="1:5" ht="5.0999999999999996" customHeight="1">
      <c r="A145" s="4"/>
      <c r="B145" s="48"/>
      <c r="C145" s="48"/>
      <c r="D145" s="48"/>
      <c r="E145" s="48"/>
    </row>
    <row r="146" spans="1:5" ht="14.25">
      <c r="A146" s="5" t="s">
        <v>145</v>
      </c>
      <c r="B146" s="8">
        <v>70958587.060000002</v>
      </c>
      <c r="C146" s="8">
        <v>0</v>
      </c>
      <c r="D146" s="8">
        <v>0</v>
      </c>
      <c r="E146" s="8">
        <f t="shared" ref="E146:E147" si="53">SUM(B146:D146)</f>
        <v>70958587.060000002</v>
      </c>
    </row>
    <row r="147" spans="1:5" ht="14.25">
      <c r="A147" s="5" t="s">
        <v>114</v>
      </c>
      <c r="B147" s="8">
        <v>1129481.5900000001</v>
      </c>
      <c r="C147" s="8">
        <v>2645901.3199999998</v>
      </c>
      <c r="D147" s="8">
        <v>538999</v>
      </c>
      <c r="E147" s="8">
        <f t="shared" si="53"/>
        <v>4314381.91</v>
      </c>
    </row>
    <row r="148" spans="1:5" ht="5.0999999999999996" customHeight="1">
      <c r="A148" s="5"/>
      <c r="B148" s="8"/>
      <c r="C148" s="8"/>
      <c r="D148" s="8"/>
      <c r="E148" s="8"/>
    </row>
    <row r="149" spans="1:5">
      <c r="A149" s="74" t="s">
        <v>115</v>
      </c>
      <c r="B149" s="65">
        <v>54091682.480000004</v>
      </c>
      <c r="C149" s="65">
        <v>129307511.58</v>
      </c>
      <c r="D149" s="65">
        <v>103987450.32000001</v>
      </c>
      <c r="E149" s="65">
        <f t="shared" ref="E149" si="54">SUM(E150:E158)</f>
        <v>287386644.38</v>
      </c>
    </row>
    <row r="150" spans="1:5" ht="14.25">
      <c r="A150" s="16" t="s">
        <v>116</v>
      </c>
      <c r="B150" s="20">
        <v>4655870</v>
      </c>
      <c r="C150" s="20">
        <v>4655870</v>
      </c>
      <c r="D150" s="20">
        <v>4655870</v>
      </c>
      <c r="E150" s="20">
        <f t="shared" ref="E150:E157" si="55">SUM(B150:D150)</f>
        <v>13967610</v>
      </c>
    </row>
    <row r="151" spans="1:5" ht="14.25">
      <c r="A151" s="16" t="s">
        <v>117</v>
      </c>
      <c r="B151" s="20">
        <v>6259559</v>
      </c>
      <c r="C151" s="20">
        <v>12073197</v>
      </c>
      <c r="D151" s="20">
        <v>19632594</v>
      </c>
      <c r="E151" s="20">
        <f t="shared" si="55"/>
        <v>37965350</v>
      </c>
    </row>
    <row r="152" spans="1:5" ht="14.25">
      <c r="A152" s="16" t="s">
        <v>118</v>
      </c>
      <c r="B152" s="20">
        <v>26282460</v>
      </c>
      <c r="C152" s="20">
        <v>28668550</v>
      </c>
      <c r="D152" s="20">
        <v>33078707</v>
      </c>
      <c r="E152" s="20">
        <f t="shared" si="55"/>
        <v>88029717</v>
      </c>
    </row>
    <row r="153" spans="1:5" ht="14.25">
      <c r="A153" s="16" t="s">
        <v>146</v>
      </c>
      <c r="B153" s="20">
        <v>971828</v>
      </c>
      <c r="C153" s="20">
        <v>965492</v>
      </c>
      <c r="D153" s="20">
        <v>1085123</v>
      </c>
      <c r="E153" s="20">
        <f t="shared" si="55"/>
        <v>3022443</v>
      </c>
    </row>
    <row r="154" spans="1:5" ht="14.25">
      <c r="A154" s="16" t="s">
        <v>119</v>
      </c>
      <c r="B154" s="20">
        <v>1005638.2</v>
      </c>
      <c r="C154" s="20">
        <v>1438835.2</v>
      </c>
      <c r="D154" s="20">
        <v>4024025.1</v>
      </c>
      <c r="E154" s="20">
        <f t="shared" si="55"/>
        <v>6468498.5</v>
      </c>
    </row>
    <row r="155" spans="1:5" ht="14.25">
      <c r="A155" s="16" t="s">
        <v>120</v>
      </c>
      <c r="B155" s="20">
        <v>2712409</v>
      </c>
      <c r="C155" s="20">
        <v>2360131</v>
      </c>
      <c r="D155" s="20">
        <v>2586396</v>
      </c>
      <c r="E155" s="20">
        <f t="shared" si="55"/>
        <v>7658936</v>
      </c>
    </row>
    <row r="156" spans="1:5" ht="14.25">
      <c r="A156" s="16" t="s">
        <v>121</v>
      </c>
      <c r="B156" s="20">
        <v>69076.28</v>
      </c>
      <c r="C156" s="20">
        <v>1183738.08</v>
      </c>
      <c r="D156" s="20">
        <v>63507.92</v>
      </c>
      <c r="E156" s="20">
        <f t="shared" si="55"/>
        <v>1316322.28</v>
      </c>
    </row>
    <row r="157" spans="1:5" ht="14.25">
      <c r="A157" s="16" t="s">
        <v>122</v>
      </c>
      <c r="B157" s="20">
        <v>11917616</v>
      </c>
      <c r="C157" s="20">
        <v>9267721</v>
      </c>
      <c r="D157" s="20">
        <v>15565009</v>
      </c>
      <c r="E157" s="20">
        <f t="shared" si="55"/>
        <v>36750346</v>
      </c>
    </row>
    <row r="158" spans="1:5">
      <c r="A158" s="19" t="s">
        <v>123</v>
      </c>
      <c r="B158" s="58">
        <v>217226</v>
      </c>
      <c r="C158" s="58">
        <v>68693977.299999997</v>
      </c>
      <c r="D158" s="58">
        <v>23296218.300000001</v>
      </c>
      <c r="E158" s="58">
        <f t="shared" ref="E158" si="56">SUM(E159:E165)</f>
        <v>92207421.599999994</v>
      </c>
    </row>
    <row r="159" spans="1:5" ht="14.25">
      <c r="A159" s="42" t="s">
        <v>153</v>
      </c>
      <c r="B159" s="59">
        <v>774</v>
      </c>
      <c r="C159" s="59">
        <v>3057.3</v>
      </c>
      <c r="D159" s="59">
        <v>4011.3</v>
      </c>
      <c r="E159" s="59">
        <f t="shared" ref="E159:E165" si="57">SUM(B159:D159)</f>
        <v>7842.6</v>
      </c>
    </row>
    <row r="160" spans="1:5" ht="14.25">
      <c r="A160" s="43" t="s">
        <v>124</v>
      </c>
      <c r="B160" s="59">
        <v>0</v>
      </c>
      <c r="C160" s="59">
        <v>0</v>
      </c>
      <c r="D160" s="59">
        <v>0</v>
      </c>
      <c r="E160" s="59">
        <f t="shared" si="57"/>
        <v>0</v>
      </c>
    </row>
    <row r="161" spans="1:8" ht="14.25">
      <c r="A161" s="42" t="s">
        <v>147</v>
      </c>
      <c r="B161" s="59">
        <v>111745</v>
      </c>
      <c r="C161" s="59">
        <v>9638</v>
      </c>
      <c r="D161" s="59">
        <v>32770</v>
      </c>
      <c r="E161" s="59">
        <f t="shared" si="57"/>
        <v>154153</v>
      </c>
    </row>
    <row r="162" spans="1:8" ht="14.25">
      <c r="A162" s="44" t="s">
        <v>125</v>
      </c>
      <c r="B162" s="59">
        <v>104707</v>
      </c>
      <c r="C162" s="59">
        <v>66025</v>
      </c>
      <c r="D162" s="59">
        <v>90887</v>
      </c>
      <c r="E162" s="59">
        <f t="shared" si="57"/>
        <v>261619</v>
      </c>
    </row>
    <row r="163" spans="1:8" ht="14.25">
      <c r="A163" s="44" t="s">
        <v>126</v>
      </c>
      <c r="B163" s="59">
        <v>0</v>
      </c>
      <c r="C163" s="59">
        <v>3974587</v>
      </c>
      <c r="D163" s="59">
        <v>463353</v>
      </c>
      <c r="E163" s="59">
        <f t="shared" si="57"/>
        <v>4437940</v>
      </c>
    </row>
    <row r="164" spans="1:8" ht="14.25">
      <c r="A164" s="44" t="s">
        <v>148</v>
      </c>
      <c r="B164" s="59">
        <v>0</v>
      </c>
      <c r="C164" s="59">
        <v>64640670</v>
      </c>
      <c r="D164" s="59">
        <v>22705197</v>
      </c>
      <c r="E164" s="59">
        <f t="shared" si="57"/>
        <v>87345867</v>
      </c>
    </row>
    <row r="165" spans="1:8" ht="17.25" customHeight="1">
      <c r="A165" s="44" t="s">
        <v>127</v>
      </c>
      <c r="B165" s="59">
        <v>0</v>
      </c>
      <c r="C165" s="59">
        <v>0</v>
      </c>
      <c r="D165" s="59">
        <v>0</v>
      </c>
      <c r="E165" s="59">
        <f t="shared" si="57"/>
        <v>0</v>
      </c>
    </row>
    <row r="166" spans="1:8" ht="5.25" customHeight="1">
      <c r="A166" s="16"/>
      <c r="B166" s="20"/>
      <c r="C166" s="20"/>
      <c r="D166" s="20"/>
      <c r="E166" s="20"/>
    </row>
    <row r="167" spans="1:8">
      <c r="A167" s="74" t="s">
        <v>128</v>
      </c>
      <c r="B167" s="65">
        <v>13087868.34</v>
      </c>
      <c r="C167" s="65">
        <v>13072965.34</v>
      </c>
      <c r="D167" s="65">
        <v>12219242.66</v>
      </c>
      <c r="E167" s="65">
        <f t="shared" ref="E167" si="58">E168</f>
        <v>38380076.340000004</v>
      </c>
    </row>
    <row r="168" spans="1:8" ht="28.5">
      <c r="A168" s="5" t="s">
        <v>129</v>
      </c>
      <c r="B168" s="8">
        <v>13087868.34</v>
      </c>
      <c r="C168" s="8">
        <v>13072965.34</v>
      </c>
      <c r="D168" s="8">
        <v>12219242.66</v>
      </c>
      <c r="E168" s="8">
        <f t="shared" ref="E168" si="59">SUM(B168:D168)</f>
        <v>38380076.340000004</v>
      </c>
    </row>
    <row r="169" spans="1:8" ht="5.0999999999999996" customHeight="1">
      <c r="A169" s="5"/>
      <c r="B169" s="8"/>
      <c r="C169" s="8"/>
      <c r="D169" s="8"/>
      <c r="E169" s="8"/>
    </row>
    <row r="170" spans="1:8" ht="30">
      <c r="A170" s="70" t="s">
        <v>130</v>
      </c>
      <c r="B170" s="61">
        <v>766286824.75</v>
      </c>
      <c r="C170" s="61">
        <v>840744254</v>
      </c>
      <c r="D170" s="61">
        <v>772643791.12999988</v>
      </c>
      <c r="E170" s="61">
        <f t="shared" ref="E170" si="60">E172</f>
        <v>2379674869.8799996</v>
      </c>
    </row>
    <row r="171" spans="1:8" ht="5.0999999999999996" customHeight="1">
      <c r="A171" s="22"/>
      <c r="B171" s="67"/>
      <c r="C171" s="67"/>
      <c r="D171" s="67"/>
      <c r="E171" s="67"/>
    </row>
    <row r="172" spans="1:8" s="12" customFormat="1">
      <c r="A172" s="47" t="s">
        <v>131</v>
      </c>
      <c r="B172" s="60">
        <v>766286824.75</v>
      </c>
      <c r="C172" s="60">
        <v>840744254</v>
      </c>
      <c r="D172" s="60">
        <v>772643791.12999988</v>
      </c>
      <c r="E172" s="60">
        <f t="shared" ref="E172" si="61">E173+E174</f>
        <v>2379674869.8799996</v>
      </c>
      <c r="G172" s="27"/>
      <c r="H172" s="27"/>
    </row>
    <row r="173" spans="1:8" ht="14.25">
      <c r="A173" s="16" t="s">
        <v>132</v>
      </c>
      <c r="B173" s="20">
        <v>38836041.950000003</v>
      </c>
      <c r="C173" s="20">
        <v>5613522</v>
      </c>
      <c r="D173" s="20">
        <v>-1813438.1000000015</v>
      </c>
      <c r="E173" s="20">
        <f t="shared" ref="E173:E174" si="62">SUM(B173:D173)</f>
        <v>42636125.850000001</v>
      </c>
    </row>
    <row r="174" spans="1:8" ht="14.25">
      <c r="A174" s="16" t="s">
        <v>133</v>
      </c>
      <c r="B174" s="20">
        <v>727450782.79999995</v>
      </c>
      <c r="C174" s="20">
        <v>835130732</v>
      </c>
      <c r="D174" s="20">
        <v>774457229.2299999</v>
      </c>
      <c r="E174" s="20">
        <f t="shared" si="62"/>
        <v>2337038744.0299997</v>
      </c>
    </row>
    <row r="175" spans="1:8" ht="5.0999999999999996" customHeight="1">
      <c r="A175" s="16"/>
      <c r="B175" s="20"/>
      <c r="C175" s="20"/>
      <c r="D175" s="20"/>
      <c r="E175" s="20"/>
    </row>
    <row r="176" spans="1:8">
      <c r="A176" s="76" t="s">
        <v>134</v>
      </c>
      <c r="B176" s="68">
        <v>0</v>
      </c>
      <c r="C176" s="68">
        <v>5992369427.7799997</v>
      </c>
      <c r="D176" s="68">
        <v>6020902204.8299999</v>
      </c>
      <c r="E176" s="68">
        <f t="shared" ref="E176" si="63">SUM(B176:D176)</f>
        <v>12013271632.610001</v>
      </c>
    </row>
    <row r="177" spans="1:8" ht="5.0999999999999996" customHeight="1">
      <c r="A177" s="23"/>
      <c r="B177" s="54"/>
      <c r="C177" s="54"/>
      <c r="D177" s="54"/>
      <c r="E177" s="54"/>
      <c r="H177" s="31"/>
    </row>
    <row r="178" spans="1:8">
      <c r="A178" s="45" t="s">
        <v>1</v>
      </c>
      <c r="B178" s="24">
        <v>12224931667.959999</v>
      </c>
      <c r="C178" s="24">
        <v>14067630337.42</v>
      </c>
      <c r="D178" s="24">
        <v>19272036894.619999</v>
      </c>
      <c r="E178" s="24">
        <f t="shared" ref="E178" si="64">E176+E170+E120+E7</f>
        <v>45564598900</v>
      </c>
      <c r="F178" s="79"/>
    </row>
    <row r="179" spans="1:8">
      <c r="A179" s="25"/>
      <c r="B179" s="26"/>
    </row>
    <row r="180" spans="1:8">
      <c r="A180" s="25"/>
      <c r="B180" s="26"/>
      <c r="C180" s="26"/>
      <c r="D180" s="26"/>
      <c r="E180" s="29"/>
    </row>
    <row r="181" spans="1:8">
      <c r="A181" s="25"/>
      <c r="B181" s="26"/>
      <c r="E181" s="29"/>
    </row>
  </sheetData>
  <mergeCells count="3">
    <mergeCell ref="A3:E3"/>
    <mergeCell ref="A2:E2"/>
    <mergeCell ref="A1:E1"/>
  </mergeCells>
  <printOptions horizontalCentered="1"/>
  <pageMargins left="0.23622047244094491" right="0.23622047244094491" top="0.27559055118110237" bottom="0.31496062992125984" header="0.31496062992125984" footer="0.31496062992125984"/>
  <pageSetup scale="49" orientation="portrait" horizontalDpi="0" verticalDpi="0" r:id="rId1"/>
  <headerFooter>
    <oddFooter>&amp;C&amp;G&amp;R&amp;P</oddFooter>
  </headerFooter>
  <rowBreaks count="1" manualBreakCount="1">
    <brk id="87" max="4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3er Trimestre</vt:lpstr>
      <vt:lpstr>'3er Trimestre'!Área_de_impresión</vt:lpstr>
      <vt:lpstr>'3er Trimestre'!Títulos_a_imprimir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Bernal Hernández Ruíz</dc:creator>
  <cp:lastModifiedBy>Luberht Alejandro Del Porte Palacios</cp:lastModifiedBy>
  <cp:lastPrinted>2025-04-11T16:44:01Z</cp:lastPrinted>
  <dcterms:created xsi:type="dcterms:W3CDTF">2023-05-12T17:50:13Z</dcterms:created>
  <dcterms:modified xsi:type="dcterms:W3CDTF">2026-02-26T15:36:17Z</dcterms:modified>
</cp:coreProperties>
</file>