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30" windowWidth="9330" windowHeight="10815"/>
  </bookViews>
  <sheets>
    <sheet name="3er Trimestre" sheetId="1" r:id="rId1"/>
  </sheets>
  <definedNames>
    <definedName name="_xlnm.Print_Area" localSheetId="0">'3er Trimestre'!$A$1:$E$178</definedName>
    <definedName name="_xlnm.Print_Titles" localSheetId="0">'3er Trimestre'!$1:$5</definedName>
  </definedNames>
  <calcPr calcId="145621"/>
</workbook>
</file>

<file path=xl/calcChain.xml><?xml version="1.0" encoding="utf-8"?>
<calcChain xmlns="http://schemas.openxmlformats.org/spreadsheetml/2006/main">
  <c r="E176" i="1" l="1"/>
  <c r="E174" i="1"/>
  <c r="E173" i="1"/>
  <c r="E168" i="1"/>
  <c r="E165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1" i="1"/>
  <c r="E150" i="1"/>
  <c r="E147" i="1"/>
  <c r="E146" i="1"/>
  <c r="E142" i="1"/>
  <c r="E141" i="1"/>
  <c r="E140" i="1"/>
  <c r="E139" i="1"/>
  <c r="E138" i="1"/>
  <c r="E137" i="1"/>
  <c r="E136" i="1"/>
  <c r="E135" i="1"/>
  <c r="E132" i="1"/>
  <c r="E131" i="1"/>
  <c r="E129" i="1"/>
  <c r="E128" i="1"/>
  <c r="E127" i="1"/>
  <c r="E126" i="1"/>
  <c r="E125" i="1"/>
  <c r="E124" i="1"/>
  <c r="E123" i="1"/>
  <c r="E118" i="1"/>
  <c r="E117" i="1"/>
  <c r="E116" i="1"/>
  <c r="E113" i="1"/>
  <c r="E111" i="1"/>
  <c r="E110" i="1"/>
  <c r="E109" i="1" s="1"/>
  <c r="E108" i="1"/>
  <c r="E107" i="1"/>
  <c r="E106" i="1"/>
  <c r="E105" i="1"/>
  <c r="E103" i="1"/>
  <c r="E102" i="1"/>
  <c r="E101" i="1"/>
  <c r="E100" i="1"/>
  <c r="E96" i="1"/>
  <c r="E95" i="1"/>
  <c r="E94" i="1"/>
  <c r="E92" i="1"/>
  <c r="E91" i="1"/>
  <c r="E90" i="1"/>
  <c r="E86" i="1"/>
  <c r="E85" i="1"/>
  <c r="E83" i="1"/>
  <c r="E82" i="1"/>
  <c r="E81" i="1"/>
  <c r="E80" i="1"/>
  <c r="E79" i="1"/>
  <c r="E77" i="1"/>
  <c r="E76" i="1"/>
  <c r="E75" i="1"/>
  <c r="E74" i="1"/>
  <c r="E73" i="1"/>
  <c r="E71" i="1"/>
  <c r="E70" i="1"/>
  <c r="E69" i="1"/>
  <c r="E68" i="1"/>
  <c r="E67" i="1"/>
  <c r="E66" i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 s="1"/>
  <c r="E40" i="1"/>
  <c r="E39" i="1"/>
  <c r="E38" i="1"/>
  <c r="E37" i="1"/>
  <c r="E36" i="1"/>
  <c r="E35" i="1"/>
  <c r="E34" i="1" s="1"/>
  <c r="E32" i="1"/>
  <c r="E28" i="1"/>
  <c r="E26" i="1"/>
  <c r="E24" i="1"/>
  <c r="E22" i="1" s="1"/>
  <c r="E23" i="1"/>
  <c r="E21" i="1"/>
  <c r="E20" i="1"/>
  <c r="E19" i="1"/>
  <c r="E17" i="1"/>
  <c r="E15" i="1"/>
  <c r="E13" i="1" s="1"/>
  <c r="E14" i="1"/>
  <c r="E12" i="1"/>
  <c r="E10" i="1" s="1"/>
  <c r="E11" i="1"/>
  <c r="E172" i="1"/>
  <c r="E170" i="1" s="1"/>
  <c r="E167" i="1"/>
  <c r="E158" i="1"/>
  <c r="E149" i="1" s="1"/>
  <c r="E144" i="1"/>
  <c r="E134" i="1"/>
  <c r="E130" i="1"/>
  <c r="E122" i="1" s="1"/>
  <c r="E115" i="1"/>
  <c r="E112" i="1"/>
  <c r="E104" i="1"/>
  <c r="E99" i="1" s="1"/>
  <c r="E93" i="1"/>
  <c r="E89" i="1" s="1"/>
  <c r="E88" i="1"/>
  <c r="E84" i="1"/>
  <c r="E78" i="1"/>
  <c r="E65" i="1"/>
  <c r="E31" i="1"/>
  <c r="E25" i="1"/>
  <c r="E16" i="1"/>
  <c r="E18" i="1" l="1"/>
  <c r="E9" i="1" s="1"/>
  <c r="E120" i="1"/>
  <c r="E72" i="1"/>
  <c r="E54" i="1"/>
  <c r="E98" i="1"/>
  <c r="E59" i="1"/>
  <c r="E33" i="1" l="1"/>
  <c r="E30" i="1" s="1"/>
  <c r="E7" i="1" s="1"/>
  <c r="E178" i="1" s="1"/>
</calcChain>
</file>

<file path=xl/sharedStrings.xml><?xml version="1.0" encoding="utf-8"?>
<sst xmlns="http://schemas.openxmlformats.org/spreadsheetml/2006/main" count="161" uniqueCount="158">
  <si>
    <t>C o n c e p t o</t>
  </si>
  <si>
    <t>Total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</si>
  <si>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</si>
  <si>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</si>
  <si>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</si>
  <si>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</si>
  <si>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</si>
  <si>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</si>
  <si>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</si>
  <si>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</si>
  <si>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</si>
  <si>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</si>
  <si>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</si>
  <si>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</si>
  <si>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</si>
  <si>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</si>
  <si>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Adicional para el Desarrollo Económico y Social en la Entidad</t>
  </si>
  <si>
    <t>Impuestos no Comprendidos en la Ley de Ingresos Vigente, Causados en Ejercicios Fiscales Anteriores Pendientes de Liquidación o Pago</t>
  </si>
  <si>
    <t xml:space="preserve">Cuotas y Aportaciones de Seguridad Social 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</si>
  <si>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</si>
  <si>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</si>
  <si>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</si>
  <si>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</si>
  <si>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Unidad de Legalizacion y Publicaciones Oficiales</t>
  </si>
  <si>
    <t>Dirección de Registro Civil del Estado</t>
  </si>
  <si>
    <t>Dirección de Notarías del Estado</t>
  </si>
  <si>
    <t>Dirección de Catastro del Estado</t>
  </si>
  <si>
    <t>Instituto de Bomberos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</si>
  <si>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</si>
  <si>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</si>
  <si>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</si>
  <si>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</si>
  <si>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</si>
  <si>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</si>
  <si>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</si>
  <si>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</si>
  <si>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</si>
  <si>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</si>
  <si>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Área de Programas Especiales y Evaluación Operativa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</si>
  <si>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</si>
  <si>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</si>
  <si>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</si>
  <si>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</si>
  <si>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</si>
  <si>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</si>
  <si>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</si>
  <si>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</si>
  <si>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</si>
  <si>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</si>
  <si>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</si>
  <si>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</si>
  <si>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</si>
  <si>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 xml:space="preserve">Dirección de Proyectos Estratégicos y Capacitación Integral al Sector
</t>
  </si>
  <si>
    <t xml:space="preserve">Direccion de movilidad </t>
  </si>
  <si>
    <t>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</si>
  <si>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</si>
  <si>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</si>
  <si>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</si>
  <si>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</si>
  <si>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</si>
  <si>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</si>
  <si>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</si>
  <si>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</si>
  <si>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</si>
  <si>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</si>
  <si>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</si>
  <si>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</si>
  <si>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</si>
  <si>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</si>
  <si>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</si>
  <si>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</si>
  <si>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</si>
  <si>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</si>
  <si>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</si>
  <si>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</si>
  <si>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</si>
  <si>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</si>
  <si>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</si>
  <si>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</si>
  <si>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</si>
  <si>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</si>
  <si>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</si>
  <si>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</si>
  <si>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</si>
  <si>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Reparación del Daño</t>
  </si>
  <si>
    <t xml:space="preserve">     Diversos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</si>
  <si>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</si>
  <si>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</si>
  <si>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</si>
  <si>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</si>
  <si>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</si>
  <si>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</si>
  <si>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</si>
  <si>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</si>
  <si>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</si>
  <si>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</si>
  <si>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</si>
  <si>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</si>
  <si>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</si>
  <si>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</si>
  <si>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</si>
  <si>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</si>
  <si>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</si>
  <si>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Fondo ISR</t>
  </si>
  <si>
    <t xml:space="preserve">   Fondo ISR Participable Estatal</t>
  </si>
  <si>
    <t>Aportaciones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</si>
  <si>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</si>
  <si>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</si>
  <si>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</si>
  <si>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</si>
  <si>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</si>
  <si>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</si>
  <si>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</si>
  <si>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</si>
  <si>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</si>
  <si>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</si>
  <si>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</si>
  <si>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</si>
  <si>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</si>
  <si>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</si>
  <si>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</si>
  <si>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</si>
  <si>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</si>
  <si>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</si>
  <si>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Rezago I.S.R. por Régimen Intermedio y Repecos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</si>
  <si>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</si>
  <si>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</si>
  <si>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</si>
  <si>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</si>
  <si>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</si>
  <si>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</si>
  <si>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</si>
  <si>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</si>
  <si>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</si>
  <si>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</si>
  <si>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Aprovechamientos de Dependencias y Entidades del Estado</t>
  </si>
  <si>
    <t xml:space="preserve">     Donativos</t>
  </si>
  <si>
    <t>INGRESOS ESTATALES</t>
  </si>
  <si>
    <t xml:space="preserve">Contribución para la atención a salvamentos y servicios médicos </t>
  </si>
  <si>
    <t>Rezago del Impuesto sobre Tenencia o Uso de Vehículos Automotores</t>
  </si>
  <si>
    <t>Dirección de Registro Público de la Propiedad y de Comercio</t>
  </si>
  <si>
    <t>Coordinacion de financiamiento y comercializacion agropecuaria y agroindustrial</t>
  </si>
  <si>
    <t>Participación a la Venta Final de Gasolinas y Diesel</t>
  </si>
  <si>
    <t>Fondo ISR Participable Municipal</t>
  </si>
  <si>
    <t>Fondo de Aportaciones para la Nomina Educativa  y Gasto Operativo (FONE)</t>
  </si>
  <si>
    <t>Convenio de Reasignacion</t>
  </si>
  <si>
    <t>Fondo de Compensación del Repecos y Régimen Intermedio</t>
  </si>
  <si>
    <t>Impuesto General de Importaciones (Mercancías Extranjeras)</t>
  </si>
  <si>
    <t>Créditos Fiscales (clausula decimaseptima)</t>
  </si>
  <si>
    <t>Secretaría General de Gobierno y Mediación</t>
  </si>
  <si>
    <t>Secretaría de Finanzas</t>
  </si>
  <si>
    <t>Secretaría de Seguridad del Pueblo</t>
  </si>
  <si>
    <t>Secretaría Anticorrupción y Buen Gobierno</t>
  </si>
  <si>
    <t xml:space="preserve">Zona Federal Marítimo Terrestre (ZOFEMAT) </t>
  </si>
  <si>
    <t>Ingresos del Tercer Trimestre 2025 (cifras en pesos)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</si>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</sst>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#,##0.00&quot; &quot;;&quot;-&quot;#,##0.00&quot; &quot;;&quot;-&quot;#&quot; &quot;;@&quot; &quot;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$-80A]#,##0.00;[Red]&quot;-&quot;[$$-80A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Liberation Sans"/>
    </font>
    <font>
      <b/>
      <sz val="9.5"/>
      <color indexed="8"/>
      <name val="Times New Roman"/>
      <family val="1"/>
    </font>
    <font>
      <sz val="12"/>
      <color theme="1"/>
      <name val="Arial"/>
      <family val="2"/>
    </font>
    <font>
      <b/>
      <sz val="12.85"/>
      <color indexed="8"/>
      <name val="Arial"/>
      <family val="2"/>
    </font>
    <font>
      <sz val="11"/>
      <color indexed="8"/>
      <name val="Liberation Sans"/>
    </font>
    <font>
      <sz val="10"/>
      <color indexed="8"/>
      <name val="MS Sans Serif"/>
      <family val="2"/>
    </font>
    <font>
      <b/>
      <i/>
      <u/>
      <sz val="11"/>
      <color theme="1"/>
      <name val="Liberation Sans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4"/>
      <color rgb="FFAE192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887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15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66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169" fontId="19" fillId="0" borderId="0"/>
  </cellStyleXfs>
  <cellXfs count="83">
    <xf numFmtId="0" fontId="0" fillId="0" borderId="0" xfId="0"/>
    <xf numFmtId="0" fontId="4" fillId="0" borderId="0" xfId="0" applyFont="1"/>
    <xf numFmtId="164" fontId="5" fillId="2" borderId="0" xfId="3" applyNumberFormat="1" applyFont="1" applyFill="1" applyAlignment="1">
      <alignment vertical="top"/>
    </xf>
    <xf numFmtId="164" fontId="5" fillId="2" borderId="0" xfId="1" applyNumberFormat="1" applyFont="1" applyFill="1" applyAlignment="1">
      <alignment vertical="top"/>
    </xf>
    <xf numFmtId="164" fontId="3" fillId="2" borderId="3" xfId="4" applyNumberFormat="1" applyFont="1" applyFill="1" applyBorder="1" applyAlignment="1">
      <alignment horizontal="justify" vertical="center" wrapText="1"/>
    </xf>
    <xf numFmtId="164" fontId="5" fillId="2" borderId="3" xfId="4" applyNumberFormat="1" applyFont="1" applyFill="1" applyBorder="1" applyAlignment="1">
      <alignment horizontal="justify" vertical="center" wrapText="1"/>
    </xf>
    <xf numFmtId="164" fontId="7" fillId="2" borderId="3" xfId="4" applyNumberFormat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justify" vertical="center" wrapText="1"/>
    </xf>
    <xf numFmtId="164" fontId="8" fillId="2" borderId="3" xfId="3" applyNumberFormat="1" applyFont="1" applyFill="1" applyBorder="1" applyAlignment="1">
      <alignment vertical="center"/>
    </xf>
    <xf numFmtId="0" fontId="8" fillId="0" borderId="0" xfId="0" applyFont="1"/>
    <xf numFmtId="164" fontId="5" fillId="2" borderId="3" xfId="3" applyNumberFormat="1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justify" vertical="center" wrapText="1"/>
    </xf>
    <xf numFmtId="164" fontId="7" fillId="2" borderId="3" xfId="3" applyNumberFormat="1" applyFont="1" applyFill="1" applyBorder="1" applyAlignment="1">
      <alignment horizontal="justify" vertical="center" wrapText="1"/>
    </xf>
    <xf numFmtId="164" fontId="5" fillId="2" borderId="3" xfId="2" applyNumberFormat="1" applyFont="1" applyFill="1" applyBorder="1" applyAlignment="1">
      <alignment horizontal="justify" vertical="center"/>
    </xf>
    <xf numFmtId="164" fontId="9" fillId="2" borderId="3" xfId="4" applyNumberFormat="1" applyFont="1" applyFill="1" applyBorder="1" applyAlignment="1">
      <alignment horizontal="justify" vertical="center" wrapText="1"/>
    </xf>
    <xf numFmtId="43" fontId="5" fillId="2" borderId="3" xfId="4" applyFont="1" applyFill="1" applyBorder="1" applyAlignment="1">
      <alignment horizontal="left" vertical="center" wrapText="1" indent="1"/>
    </xf>
    <xf numFmtId="164" fontId="3" fillId="2" borderId="3" xfId="2" applyNumberFormat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justify" vertical="center"/>
    </xf>
    <xf numFmtId="0" fontId="7" fillId="2" borderId="3" xfId="5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left" vertical="center" wrapText="1"/>
    </xf>
    <xf numFmtId="164" fontId="5" fillId="2" borderId="3" xfId="4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horizontal="center" vertical="center" wrapText="1"/>
    </xf>
    <xf numFmtId="164" fontId="5" fillId="2" borderId="0" xfId="3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4" fillId="0" borderId="0" xfId="1" applyNumberFormat="1" applyFont="1"/>
    <xf numFmtId="164" fontId="15" fillId="0" borderId="0" xfId="1" applyNumberFormat="1" applyFont="1"/>
    <xf numFmtId="164" fontId="21" fillId="2" borderId="0" xfId="1" applyNumberFormat="1" applyFont="1" applyFill="1" applyBorder="1" applyAlignment="1">
      <alignment vertical="center"/>
    </xf>
    <xf numFmtId="43" fontId="9" fillId="2" borderId="3" xfId="1" applyFont="1" applyFill="1" applyBorder="1" applyAlignment="1">
      <alignment horizontal="justify" vertical="center" wrapText="1"/>
    </xf>
    <xf numFmtId="0" fontId="4" fillId="0" borderId="0" xfId="0" applyFont="1" applyBorder="1"/>
    <xf numFmtId="164" fontId="4" fillId="0" borderId="0" xfId="1" applyNumberFormat="1" applyFont="1" applyBorder="1"/>
    <xf numFmtId="164" fontId="3" fillId="2" borderId="7" xfId="1" applyNumberFormat="1" applyFont="1" applyFill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/>
    </xf>
    <xf numFmtId="164" fontId="20" fillId="5" borderId="5" xfId="1" applyNumberFormat="1" applyFont="1" applyFill="1" applyBorder="1" applyAlignment="1">
      <alignment horizontal="center" vertical="center"/>
    </xf>
    <xf numFmtId="164" fontId="20" fillId="5" borderId="6" xfId="1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center"/>
    </xf>
    <xf numFmtId="43" fontId="5" fillId="2" borderId="3" xfId="4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top"/>
    </xf>
    <xf numFmtId="164" fontId="5" fillId="2" borderId="3" xfId="4" applyNumberFormat="1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/>
    </xf>
    <xf numFmtId="164" fontId="5" fillId="2" borderId="3" xfId="2" applyNumberFormat="1" applyFont="1" applyFill="1" applyBorder="1" applyAlignment="1">
      <alignment horizontal="left" vertical="center" indent="3"/>
    </xf>
    <xf numFmtId="43" fontId="5" fillId="2" borderId="3" xfId="55" applyFont="1" applyFill="1" applyBorder="1" applyAlignment="1">
      <alignment horizontal="left" vertical="center" indent="3"/>
    </xf>
    <xf numFmtId="164" fontId="5" fillId="2" borderId="3" xfId="4" applyNumberFormat="1" applyFont="1" applyFill="1" applyBorder="1" applyAlignment="1">
      <alignment horizontal="left" vertical="center" indent="3"/>
    </xf>
    <xf numFmtId="43" fontId="3" fillId="4" borderId="1" xfId="55" applyFont="1" applyFill="1" applyBorder="1" applyAlignment="1">
      <alignment horizontal="center" vertical="center" wrapText="1"/>
    </xf>
    <xf numFmtId="164" fontId="5" fillId="7" borderId="3" xfId="4" applyNumberFormat="1" applyFont="1" applyFill="1" applyBorder="1" applyAlignment="1">
      <alignment horizontal="justify" vertical="center" wrapText="1"/>
    </xf>
    <xf numFmtId="164" fontId="3" fillId="7" borderId="3" xfId="4" applyNumberFormat="1" applyFont="1" applyFill="1" applyBorder="1" applyAlignment="1">
      <alignment horizontal="justify" vertical="center" wrapText="1"/>
    </xf>
    <xf numFmtId="43" fontId="3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horizontal="left" vertical="top"/>
    </xf>
    <xf numFmtId="43" fontId="8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justify" vertical="center" wrapText="1"/>
    </xf>
    <xf numFmtId="43" fontId="5" fillId="7" borderId="3" xfId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left" vertical="center" wrapText="1" indent="1"/>
    </xf>
    <xf numFmtId="43" fontId="3" fillId="2" borderId="3" xfId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left" vertical="center" indent="3"/>
    </xf>
    <xf numFmtId="43" fontId="3" fillId="7" borderId="3" xfId="1" applyFont="1" applyFill="1" applyBorder="1" applyAlignment="1">
      <alignment horizontal="justify" vertical="center" wrapText="1"/>
    </xf>
    <xf numFmtId="43" fontId="22" fillId="6" borderId="2" xfId="1" applyFont="1" applyFill="1" applyBorder="1" applyAlignment="1">
      <alignment horizontal="justify" vertical="justify" wrapText="1"/>
    </xf>
    <xf numFmtId="43" fontId="6" fillId="2" borderId="3" xfId="1" applyFont="1" applyFill="1" applyBorder="1" applyAlignment="1">
      <alignment horizontal="justify" vertical="justify" wrapText="1"/>
    </xf>
    <xf numFmtId="43" fontId="3" fillId="7" borderId="3" xfId="1" applyFont="1" applyFill="1" applyBorder="1" applyAlignment="1">
      <alignment horizontal="left" vertical="center"/>
    </xf>
    <xf numFmtId="43" fontId="3" fillId="7" borderId="3" xfId="1" applyFont="1" applyFill="1" applyBorder="1" applyAlignment="1">
      <alignment horizontal="justify" vertical="center"/>
    </xf>
    <xf numFmtId="43" fontId="8" fillId="3" borderId="3" xfId="1" applyFont="1" applyFill="1" applyBorder="1" applyAlignment="1">
      <alignment horizontal="justify" vertical="center" wrapText="1"/>
    </xf>
    <xf numFmtId="43" fontId="4" fillId="2" borderId="3" xfId="1" applyFont="1" applyFill="1" applyBorder="1" applyAlignment="1">
      <alignment horizontal="left" vertical="center" indent="2"/>
    </xf>
    <xf numFmtId="43" fontId="6" fillId="2" borderId="3" xfId="1" applyFont="1" applyFill="1" applyBorder="1" applyAlignment="1">
      <alignment horizontal="left" vertical="center" wrapText="1"/>
    </xf>
    <xf numFmtId="43" fontId="6" fillId="7" borderId="3" xfId="1" applyFont="1" applyFill="1" applyBorder="1" applyAlignment="1">
      <alignment horizontal="left" vertical="center" wrapText="1"/>
    </xf>
    <xf numFmtId="164" fontId="22" fillId="5" borderId="4" xfId="3" applyNumberFormat="1" applyFont="1" applyFill="1" applyBorder="1" applyAlignment="1">
      <alignment vertical="center"/>
    </xf>
    <xf numFmtId="43" fontId="22" fillId="6" borderId="2" xfId="4" applyFont="1" applyFill="1" applyBorder="1" applyAlignment="1">
      <alignment horizontal="justify" vertical="justify" wrapText="1"/>
    </xf>
    <xf numFmtId="43" fontId="6" fillId="2" borderId="3" xfId="4" applyFont="1" applyFill="1" applyBorder="1" applyAlignment="1">
      <alignment horizontal="justify" vertical="justify" wrapText="1"/>
    </xf>
    <xf numFmtId="0" fontId="3" fillId="7" borderId="3" xfId="0" applyFont="1" applyFill="1" applyBorder="1" applyAlignment="1">
      <alignment horizontal="left" vertical="center"/>
    </xf>
    <xf numFmtId="164" fontId="3" fillId="7" borderId="3" xfId="4" applyNumberFormat="1" applyFont="1" applyFill="1" applyBorder="1" applyAlignment="1">
      <alignment horizontal="justify" vertical="center"/>
    </xf>
    <xf numFmtId="164" fontId="8" fillId="3" borderId="3" xfId="4" applyNumberFormat="1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indent="2"/>
    </xf>
    <xf numFmtId="43" fontId="6" fillId="7" borderId="3" xfId="4" applyFont="1" applyFill="1" applyBorder="1" applyAlignment="1">
      <alignment horizontal="left" vertical="center" wrapText="1"/>
    </xf>
    <xf numFmtId="164" fontId="3" fillId="2" borderId="8" xfId="3" applyNumberFormat="1" applyFont="1" applyFill="1" applyBorder="1" applyAlignment="1">
      <alignment horizontal="center" vertical="center"/>
    </xf>
    <xf numFmtId="164" fontId="15" fillId="0" borderId="9" xfId="1" applyNumberFormat="1" applyFont="1" applyBorder="1" applyAlignment="1">
      <alignment horizontal="right"/>
    </xf>
    <xf numFmtId="43" fontId="4" fillId="0" borderId="0" xfId="0" applyNumberFormat="1" applyFont="1"/>
    <xf numFmtId="43" fontId="23" fillId="2" borderId="0" xfId="2" applyFont="1" applyFill="1" applyBorder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</cellXfs>
  <cellStyles count="154">
    <cellStyle name="Euro" xfId="6"/>
    <cellStyle name="Excel Built-in Comma" xfId="7"/>
    <cellStyle name="Heading" xfId="8"/>
    <cellStyle name="Heading1" xfId="9"/>
    <cellStyle name="Millares" xfId="1" builtinId="3"/>
    <cellStyle name="Millares [0] 2" xfId="10"/>
    <cellStyle name="Millares [0] 3" xfId="11"/>
    <cellStyle name="Millares 10" xfId="12"/>
    <cellStyle name="Millares 11" xfId="13"/>
    <cellStyle name="Millares 12" xfId="14"/>
    <cellStyle name="Millares 12 2" xfId="15"/>
    <cellStyle name="Millares 12 3" xfId="16"/>
    <cellStyle name="Millares 12 4" xfId="3"/>
    <cellStyle name="Millares 13" xfId="17"/>
    <cellStyle name="Millares 13 2" xfId="18"/>
    <cellStyle name="Millares 13 3" xfId="19"/>
    <cellStyle name="Millares 14" xfId="20"/>
    <cellStyle name="Millares 14 2" xfId="21"/>
    <cellStyle name="Millares 14 3" xfId="22"/>
    <cellStyle name="Millares 15" xfId="23"/>
    <cellStyle name="Millares 16" xfId="24"/>
    <cellStyle name="Millares 16 2" xfId="25"/>
    <cellStyle name="Millares 16 2 2" xfId="26"/>
    <cellStyle name="Millares 16 2 2 2" xfId="27"/>
    <cellStyle name="Millares 16 2 3" xfId="28"/>
    <cellStyle name="Millares 16 3" xfId="29"/>
    <cellStyle name="Millares 16 4" xfId="30"/>
    <cellStyle name="Millares 16 4 2" xfId="31"/>
    <cellStyle name="Millares 16 5" xfId="32"/>
    <cellStyle name="Millares 17" xfId="33"/>
    <cellStyle name="Millares 18" xfId="34"/>
    <cellStyle name="Millares 18 2" xfId="35"/>
    <cellStyle name="Millares 18 2 2" xfId="36"/>
    <cellStyle name="Millares 18 2 2 2" xfId="37"/>
    <cellStyle name="Millares 18 2 3" xfId="38"/>
    <cellStyle name="Millares 18 3" xfId="39"/>
    <cellStyle name="Millares 18 3 2" xfId="40"/>
    <cellStyle name="Millares 18 4" xfId="41"/>
    <cellStyle name="Millares 19" xfId="42"/>
    <cellStyle name="Millares 19 2" xfId="43"/>
    <cellStyle name="Millares 19 2 2" xfId="44"/>
    <cellStyle name="Millares 19 2 2 2" xfId="45"/>
    <cellStyle name="Millares 19 2 3" xfId="46"/>
    <cellStyle name="Millares 19 3" xfId="47"/>
    <cellStyle name="Millares 19 3 2" xfId="48"/>
    <cellStyle name="Millares 19 4" xfId="49"/>
    <cellStyle name="Millares 2" xfId="50"/>
    <cellStyle name="Millares 2 2" xfId="51"/>
    <cellStyle name="Millares 2 2 2" xfId="52"/>
    <cellStyle name="Millares 2 2 3" xfId="2"/>
    <cellStyle name="Millares 2 2 4" xfId="53"/>
    <cellStyle name="Millares 2 3" xfId="54"/>
    <cellStyle name="Millares 2 3 2" xfId="55"/>
    <cellStyle name="Millares 2 3 3" xfId="56"/>
    <cellStyle name="Millares 2 4" xfId="57"/>
    <cellStyle name="Millares 2 5" xfId="58"/>
    <cellStyle name="Millares 20" xfId="59"/>
    <cellStyle name="Millares 21" xfId="60"/>
    <cellStyle name="Millares 21 2" xfId="61"/>
    <cellStyle name="Millares 21 3" xfId="62"/>
    <cellStyle name="Millares 21 3 2" xfId="63"/>
    <cellStyle name="Millares 21 4" xfId="64"/>
    <cellStyle name="Millares 22" xfId="65"/>
    <cellStyle name="Millares 22 2" xfId="66"/>
    <cellStyle name="Millares 22 2 2" xfId="67"/>
    <cellStyle name="Millares 22 3" xfId="68"/>
    <cellStyle name="Millares 23" xfId="69"/>
    <cellStyle name="Millares 23 2" xfId="70"/>
    <cellStyle name="Millares 23 2 2" xfId="71"/>
    <cellStyle name="Millares 23 3" xfId="72"/>
    <cellStyle name="Millares 24" xfId="73"/>
    <cellStyle name="Millares 24 2" xfId="74"/>
    <cellStyle name="Millares 24 2 2" xfId="75"/>
    <cellStyle name="Millares 24 3" xfId="76"/>
    <cellStyle name="Millares 25" xfId="77"/>
    <cellStyle name="Millares 25 2" xfId="78"/>
    <cellStyle name="Millares 25 2 2" xfId="79"/>
    <cellStyle name="Millares 25 3" xfId="80"/>
    <cellStyle name="Millares 26" xfId="81"/>
    <cellStyle name="Millares 27" xfId="82"/>
    <cellStyle name="Millares 27 2" xfId="83"/>
    <cellStyle name="Millares 28" xfId="84"/>
    <cellStyle name="Millares 29" xfId="85"/>
    <cellStyle name="Millares 3" xfId="86"/>
    <cellStyle name="Millares 3 2" xfId="87"/>
    <cellStyle name="Millares 3 3" xfId="88"/>
    <cellStyle name="Millares 30" xfId="89"/>
    <cellStyle name="Millares 31" xfId="90"/>
    <cellStyle name="Millares 4" xfId="91"/>
    <cellStyle name="Millares 5" xfId="92"/>
    <cellStyle name="Millares 6" xfId="93"/>
    <cellStyle name="Millares 7" xfId="94"/>
    <cellStyle name="Millares 7 2" xfId="95"/>
    <cellStyle name="Millares 7 3" xfId="96"/>
    <cellStyle name="Millares 7 4" xfId="4"/>
    <cellStyle name="Millares 8" xfId="97"/>
    <cellStyle name="Millares 8 2" xfId="98"/>
    <cellStyle name="Millares 9" xfId="99"/>
    <cellStyle name="Moneda 2" xfId="100"/>
    <cellStyle name="Moneda 3" xfId="101"/>
    <cellStyle name="Normal" xfId="0" builtinId="0"/>
    <cellStyle name="Normal 10" xfId="102"/>
    <cellStyle name="Normal 10 2" xfId="103"/>
    <cellStyle name="Normal 10 2 2" xfId="104"/>
    <cellStyle name="Normal 10 2 2 2" xfId="105"/>
    <cellStyle name="Normal 10 2 3" xfId="106"/>
    <cellStyle name="Normal 10 3" xfId="107"/>
    <cellStyle name="Normal 10 3 2" xfId="108"/>
    <cellStyle name="Normal 10 4" xfId="109"/>
    <cellStyle name="Normal 11" xfId="110"/>
    <cellStyle name="Normal 11 2" xfId="111"/>
    <cellStyle name="Normal 11 2 2" xfId="112"/>
    <cellStyle name="Normal 11 3" xfId="113"/>
    <cellStyle name="Normal 12" xfId="114"/>
    <cellStyle name="Normal 13" xfId="115"/>
    <cellStyle name="Normal 13 2" xfId="116"/>
    <cellStyle name="Normal 14" xfId="117"/>
    <cellStyle name="Normal 15" xfId="118"/>
    <cellStyle name="Normal 15 2" xfId="119"/>
    <cellStyle name="Normal 16" xfId="120"/>
    <cellStyle name="Normal 2" xfId="121"/>
    <cellStyle name="Normal 2 2" xfId="122"/>
    <cellStyle name="Normal 2 2 2" xfId="123"/>
    <cellStyle name="Normal 2 3" xfId="124"/>
    <cellStyle name="Normal 2 3 2" xfId="125"/>
    <cellStyle name="Normal 2 3 3" xfId="126"/>
    <cellStyle name="Normal 2 4" xfId="127"/>
    <cellStyle name="Normal 2 5" xfId="128"/>
    <cellStyle name="Normal 3" xfId="129"/>
    <cellStyle name="Normal 3 2" xfId="130"/>
    <cellStyle name="Normal 3 3" xfId="131"/>
    <cellStyle name="Normal 3 4" xfId="132"/>
    <cellStyle name="Normal 3_CALENDARIZACION DE LA LEY DE INGRESOS 2016" xfId="133"/>
    <cellStyle name="Normal 4" xfId="134"/>
    <cellStyle name="Normal 4 2" xfId="135"/>
    <cellStyle name="Normal 4 2 2" xfId="136"/>
    <cellStyle name="Normal 4 3" xfId="137"/>
    <cellStyle name="Normal 5" xfId="138"/>
    <cellStyle name="Normal 5 2" xfId="139"/>
    <cellStyle name="Normal 6" xfId="5"/>
    <cellStyle name="Normal 6 2" xfId="140"/>
    <cellStyle name="Normal 6 3" xfId="141"/>
    <cellStyle name="Normal 7" xfId="142"/>
    <cellStyle name="Normal 8" xfId="143"/>
    <cellStyle name="Normal 9" xfId="144"/>
    <cellStyle name="Normal 9 2" xfId="145"/>
    <cellStyle name="Normal 9 2 2" xfId="146"/>
    <cellStyle name="Normal 9 2 2 2" xfId="147"/>
    <cellStyle name="Normal 9 2 3" xfId="148"/>
    <cellStyle name="Normal 9 3" xfId="149"/>
    <cellStyle name="Normal 9 3 2" xfId="150"/>
    <cellStyle name="Normal 9 4" xfId="151"/>
    <cellStyle name="Result" xfId="152"/>
    <cellStyle name="Result2" xfId="153"/>
  </cellStyles>
  <dxfs count="0"/>
  <tableStyles count="0" defaultTableStyle="TableStyleMedium2" defaultPivotStyle="PivotStyleLight16"/>
  <colors>
    <mruColors>
      <color rgb="FFD9D9D9"/>
      <color rgb="FFAE192D"/>
      <color rgb="FF00988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0</xdr:row>
      <xdr:rowOff>121227</xdr:rowOff>
    </xdr:from>
    <xdr:to>
      <xdr:col>0</xdr:col>
      <xdr:colOff>2548370</xdr:colOff>
      <xdr:row>3</xdr:row>
      <xdr:rowOff>179120</xdr:rowOff>
    </xdr:to>
    <xdr:grpSp>
      <xdr:nvGrpSpPr>
        <xdr:cNvPr id="6" name="2 Grupo"/>
        <xdr:cNvGrpSpPr>
          <a:grpSpLocks/>
        </xdr:cNvGrpSpPr>
      </xdr:nvGrpSpPr>
      <xdr:grpSpPr bwMode="auto">
        <a:xfrm>
          <a:off x="710045" y="121227"/>
          <a:ext cx="1838325" cy="670214"/>
          <a:chOff x="381000" y="257735"/>
          <a:chExt cx="2004060" cy="673100"/>
        </a:xfrm>
      </xdr:grpSpPr>
      <xdr:pic>
        <xdr:nvPicPr>
          <xdr:cNvPr id="7" name="3 Imagen" descr="C:\Users\aespinosa\Desktop\RESPALDO K.G\LOGO FINANZAS\Recurso 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3046"/>
          <a:stretch>
            <a:fillRect/>
          </a:stretch>
        </xdr:blipFill>
        <xdr:spPr bwMode="auto">
          <a:xfrm>
            <a:off x="381000" y="287580"/>
            <a:ext cx="1057910" cy="6432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4 Imagen" descr="C:\Users\aespinosa\Desktop\RESPALDO K.G\LOGO FINANZAS\Recurso 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687"/>
          <a:stretch>
            <a:fillRect/>
          </a:stretch>
        </xdr:blipFill>
        <xdr:spPr bwMode="auto">
          <a:xfrm>
            <a:off x="1328420" y="257735"/>
            <a:ext cx="1056640" cy="6267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81"/>
  <sheetViews>
    <sheetView showGridLines="0" tabSelected="1" zoomScale="70" zoomScaleNormal="70" zoomScalePageLayoutView="25" workbookViewId="0">
      <pane xSplit="1" ySplit="8" topLeftCell="B111" activePane="bottomRight" state="frozen"/>
      <selection pane="topRight" activeCell="B1" sqref="B1"/>
      <selection pane="bottomLeft" activeCell="A9" sqref="A9"/>
      <selection pane="bottomRight" sqref="A1:XFD1048576"/>
    </sheetView>
  </sheetViews>
  <sheetFormatPr baseColWidth="10" defaultRowHeight="15"/>
  <cols>
    <col min="1" max="1" width="70.42578125" style="1" customWidth="1"/>
    <col min="2" max="2" width="24.28515625" style="27" bestFit="1" customWidth="1"/>
    <col min="3" max="3" width="24.5703125" style="27" bestFit="1" customWidth="1"/>
    <col min="4" max="4" width="24.5703125" style="27" customWidth="1"/>
    <col min="5" max="5" width="25" style="28" customWidth="1"/>
    <col min="6" max="6" width="20" style="1" bestFit="1" customWidth="1"/>
    <col min="7" max="7" width="18.85546875" style="27" bestFit="1" customWidth="1"/>
    <col min="8" max="8" width="15.7109375" style="27" bestFit="1" customWidth="1"/>
    <col min="9" max="16384" width="11.42578125" style="1"/>
  </cols>
  <sheetData>
    <row r="1" spans="1:6">
      <c r="A1" s="82"/>
      <c r="B1" s="82"/>
      <c r="C1" s="82"/>
      <c r="D1" s="82"/>
      <c r="E1" s="82"/>
    </row>
    <row r="2" spans="1:6">
      <c r="A2" s="82"/>
      <c r="B2" s="82"/>
      <c r="C2" s="82"/>
      <c r="D2" s="82"/>
      <c r="E2" s="82"/>
    </row>
    <row r="3" spans="1:6" ht="18">
      <c r="A3" s="81" t="s">
        <v>154</v>
      </c>
      <c r="B3" s="81"/>
      <c r="C3" s="81"/>
      <c r="D3" s="81"/>
      <c r="E3" s="81"/>
    </row>
    <row r="4" spans="1:6" ht="21" customHeight="1">
      <c r="A4" s="2"/>
      <c r="B4" s="3"/>
    </row>
    <row r="5" spans="1:6" ht="15" customHeight="1">
      <c r="A5" s="70" t="s">
        <v>0</v>
      </c>
      <c r="B5" s="35" t="s">
        <v>155</v>
      </c>
      <c r="C5" s="35" t="s">
        <v>156</v>
      </c>
      <c r="D5" s="35" t="s">
        <v>157</v>
      </c>
      <c r="E5" s="36" t="s">
        <v>1</v>
      </c>
    </row>
    <row r="6" spans="1:6" ht="5.0999999999999996" customHeight="1">
      <c r="A6" s="78"/>
      <c r="B6" s="33"/>
      <c r="C6" s="34"/>
      <c r="D6" s="34"/>
      <c r="E6" s="79"/>
    </row>
    <row r="7" spans="1:6">
      <c r="A7" s="71" t="s">
        <v>137</v>
      </c>
      <c r="B7" s="62">
        <v>708481701.92511177</v>
      </c>
      <c r="C7" s="62">
        <v>1238927652.2988119</v>
      </c>
      <c r="D7" s="62">
        <v>586938793.04725254</v>
      </c>
      <c r="E7" s="62">
        <f t="shared" ref="E7" si="0">E9+E30+E88+E98+E115+E28</f>
        <v>2534348147.2711763</v>
      </c>
    </row>
    <row r="8" spans="1:6" ht="5.0999999999999996" customHeight="1">
      <c r="A8" s="72"/>
      <c r="B8" s="63"/>
      <c r="C8" s="63"/>
      <c r="D8" s="63"/>
      <c r="E8" s="63"/>
      <c r="F8" s="31"/>
    </row>
    <row r="9" spans="1:6">
      <c r="A9" s="48" t="s">
        <v>2</v>
      </c>
      <c r="B9" s="61">
        <v>285702554.9787237</v>
      </c>
      <c r="C9" s="61">
        <v>19705015.037784752</v>
      </c>
      <c r="D9" s="61">
        <v>277922217.91546732</v>
      </c>
      <c r="E9" s="61">
        <f t="shared" ref="E9" si="1">E10+E13+E16+E18+E25+E22</f>
        <v>583329787.93197572</v>
      </c>
    </row>
    <row r="10" spans="1:6">
      <c r="A10" s="4" t="s">
        <v>3</v>
      </c>
      <c r="B10" s="49">
        <v>4213930.350770155</v>
      </c>
      <c r="C10" s="49">
        <v>806325.30958408199</v>
      </c>
      <c r="D10" s="49">
        <v>4676874.1787973577</v>
      </c>
      <c r="E10" s="49">
        <f t="shared" ref="E10" si="2">SUM(E11:E12)</f>
        <v>9697129.8391515948</v>
      </c>
    </row>
    <row r="11" spans="1:6" ht="14.25">
      <c r="A11" s="5" t="s">
        <v>4</v>
      </c>
      <c r="B11" s="8">
        <v>3628296.5324681867</v>
      </c>
      <c r="C11" s="8">
        <v>200302.2685272301</v>
      </c>
      <c r="D11" s="8">
        <v>4082803.8193662595</v>
      </c>
      <c r="E11" s="8">
        <f>SUM(B11:D11)</f>
        <v>7911402.6203616764</v>
      </c>
    </row>
    <row r="12" spans="1:6" ht="14.25">
      <c r="A12" s="5" t="s">
        <v>5</v>
      </c>
      <c r="B12" s="8">
        <v>585633.81830196863</v>
      </c>
      <c r="C12" s="8">
        <v>606023.04105685186</v>
      </c>
      <c r="D12" s="8">
        <v>594070.35943109845</v>
      </c>
      <c r="E12" s="8">
        <f>SUM(B12:D12)</f>
        <v>1785727.218789919</v>
      </c>
    </row>
    <row r="13" spans="1:6" ht="30">
      <c r="A13" s="4" t="s">
        <v>6</v>
      </c>
      <c r="B13" s="49">
        <v>6497452.1149130668</v>
      </c>
      <c r="C13" s="49">
        <v>6208851.3917348254</v>
      </c>
      <c r="D13" s="49">
        <v>6077618.6409059633</v>
      </c>
      <c r="E13" s="49">
        <f t="shared" ref="E13" si="3">SUM(E14:E15)</f>
        <v>18783922.147553854</v>
      </c>
    </row>
    <row r="14" spans="1:6" ht="14.25">
      <c r="A14" s="6" t="s">
        <v>7</v>
      </c>
      <c r="B14" s="50">
        <v>6497452.1149130668</v>
      </c>
      <c r="C14" s="50">
        <v>6208851.3917348254</v>
      </c>
      <c r="D14" s="50">
        <v>6077618.6409059633</v>
      </c>
      <c r="E14" s="50">
        <f t="shared" ref="E14:E15" si="4">SUM(B14:D14)</f>
        <v>18783922.147553854</v>
      </c>
    </row>
    <row r="15" spans="1:6" ht="28.5">
      <c r="A15" s="5" t="s">
        <v>8</v>
      </c>
      <c r="B15" s="8">
        <v>0</v>
      </c>
      <c r="C15" s="8">
        <v>0</v>
      </c>
      <c r="D15" s="8">
        <v>0</v>
      </c>
      <c r="E15" s="8">
        <f t="shared" si="4"/>
        <v>0</v>
      </c>
    </row>
    <row r="16" spans="1:6">
      <c r="A16" s="4" t="s">
        <v>9</v>
      </c>
      <c r="B16" s="49">
        <v>254114233.43459707</v>
      </c>
      <c r="C16" s="49">
        <v>4139063.1293453574</v>
      </c>
      <c r="D16" s="49">
        <v>245772593.22388572</v>
      </c>
      <c r="E16" s="49">
        <f t="shared" ref="E16" si="5">E17</f>
        <v>504025889.78782815</v>
      </c>
    </row>
    <row r="17" spans="1:5" ht="14.25">
      <c r="A17" s="5" t="s">
        <v>10</v>
      </c>
      <c r="B17" s="8">
        <v>254114233.43459707</v>
      </c>
      <c r="C17" s="8">
        <v>4139063.1293453574</v>
      </c>
      <c r="D17" s="8">
        <v>245772593.22388572</v>
      </c>
      <c r="E17" s="8">
        <f>SUM(B17:D17)</f>
        <v>504025889.78782815</v>
      </c>
    </row>
    <row r="18" spans="1:5">
      <c r="A18" s="4" t="s">
        <v>11</v>
      </c>
      <c r="B18" s="49">
        <v>798071.49895921478</v>
      </c>
      <c r="C18" s="49">
        <v>710461.76278840855</v>
      </c>
      <c r="D18" s="49">
        <v>879060.50755290082</v>
      </c>
      <c r="E18" s="49">
        <f t="shared" ref="E18" si="6">SUM(E19:E21)</f>
        <v>2387593.7693005241</v>
      </c>
    </row>
    <row r="19" spans="1:5" ht="14.25">
      <c r="A19" s="37" t="s">
        <v>12</v>
      </c>
      <c r="B19" s="51">
        <v>126733.4989592148</v>
      </c>
      <c r="C19" s="51">
        <v>148207.76278840855</v>
      </c>
      <c r="D19" s="51">
        <v>149672.50755290088</v>
      </c>
      <c r="E19" s="51">
        <f t="shared" ref="E19:E21" si="7">SUM(B19:D19)</f>
        <v>424613.7693005242</v>
      </c>
    </row>
    <row r="20" spans="1:5" ht="14.25">
      <c r="A20" s="37" t="s">
        <v>13</v>
      </c>
      <c r="B20" s="51">
        <v>0</v>
      </c>
      <c r="C20" s="51">
        <v>0</v>
      </c>
      <c r="D20" s="51">
        <v>0</v>
      </c>
      <c r="E20" s="51">
        <f t="shared" si="7"/>
        <v>0</v>
      </c>
    </row>
    <row r="21" spans="1:5" ht="14.25">
      <c r="A21" s="37" t="s">
        <v>14</v>
      </c>
      <c r="B21" s="51">
        <v>671338</v>
      </c>
      <c r="C21" s="51">
        <v>562254</v>
      </c>
      <c r="D21" s="51">
        <v>729388</v>
      </c>
      <c r="E21" s="51">
        <f t="shared" si="7"/>
        <v>1962980</v>
      </c>
    </row>
    <row r="22" spans="1:5">
      <c r="A22" s="4" t="s">
        <v>15</v>
      </c>
      <c r="B22" s="49">
        <v>20033719.579484217</v>
      </c>
      <c r="C22" s="49">
        <v>7783748.4443320753</v>
      </c>
      <c r="D22" s="49">
        <v>20471343.364325378</v>
      </c>
      <c r="E22" s="49">
        <f t="shared" ref="E22" si="8">E23+E24</f>
        <v>48288811.388141669</v>
      </c>
    </row>
    <row r="23" spans="1:5" ht="14.25">
      <c r="A23" s="38" t="s">
        <v>138</v>
      </c>
      <c r="B23" s="52">
        <v>2593750.6557502034</v>
      </c>
      <c r="C23" s="52">
        <v>2219541.4644070333</v>
      </c>
      <c r="D23" s="52">
        <v>2040583.6981150331</v>
      </c>
      <c r="E23" s="52">
        <f t="shared" ref="E23:E24" si="9">SUM(B23:D23)</f>
        <v>6853875.8182722693</v>
      </c>
    </row>
    <row r="24" spans="1:5" ht="14.25">
      <c r="A24" s="38" t="s">
        <v>16</v>
      </c>
      <c r="B24" s="52">
        <v>17439968.923734013</v>
      </c>
      <c r="C24" s="52">
        <v>5564206.979925042</v>
      </c>
      <c r="D24" s="52">
        <v>18430759.666210346</v>
      </c>
      <c r="E24" s="52">
        <f t="shared" si="9"/>
        <v>41434935.569869399</v>
      </c>
    </row>
    <row r="25" spans="1:5" ht="45">
      <c r="A25" s="4" t="s">
        <v>17</v>
      </c>
      <c r="B25" s="49">
        <v>45148</v>
      </c>
      <c r="C25" s="49">
        <v>56565</v>
      </c>
      <c r="D25" s="49">
        <v>44728</v>
      </c>
      <c r="E25" s="49">
        <f t="shared" ref="E25" si="10">E26</f>
        <v>146441</v>
      </c>
    </row>
    <row r="26" spans="1:5" ht="14.25">
      <c r="A26" s="6" t="s">
        <v>139</v>
      </c>
      <c r="B26" s="50">
        <v>45148</v>
      </c>
      <c r="C26" s="50">
        <v>56565</v>
      </c>
      <c r="D26" s="50">
        <v>44728</v>
      </c>
      <c r="E26" s="50">
        <f>SUM(B26:D26)</f>
        <v>146441</v>
      </c>
    </row>
    <row r="27" spans="1:5" ht="5.0999999999999996" customHeight="1">
      <c r="A27" s="6"/>
      <c r="B27" s="50"/>
      <c r="C27" s="50"/>
      <c r="D27" s="50"/>
      <c r="E27" s="50"/>
    </row>
    <row r="28" spans="1:5">
      <c r="A28" s="73" t="s">
        <v>18</v>
      </c>
      <c r="B28" s="64">
        <v>107833607</v>
      </c>
      <c r="C28" s="64">
        <v>111853948</v>
      </c>
      <c r="D28" s="64">
        <v>115919683</v>
      </c>
      <c r="E28" s="64">
        <f>SUM(B28:D28)</f>
        <v>335607238</v>
      </c>
    </row>
    <row r="29" spans="1:5" ht="5.0999999999999996" customHeight="1">
      <c r="A29" s="5"/>
      <c r="B29" s="8"/>
      <c r="C29" s="8"/>
      <c r="D29" s="8"/>
      <c r="E29" s="8"/>
    </row>
    <row r="30" spans="1:5">
      <c r="A30" s="48" t="s">
        <v>19</v>
      </c>
      <c r="B30" s="61">
        <v>266061522.97726819</v>
      </c>
      <c r="C30" s="61">
        <v>133054918.84679866</v>
      </c>
      <c r="D30" s="61">
        <v>132456708.32954539</v>
      </c>
      <c r="E30" s="61">
        <f t="shared" ref="E30" si="11">E31+E33+E83+E84</f>
        <v>531573150.15361226</v>
      </c>
    </row>
    <row r="31" spans="1:5" ht="30">
      <c r="A31" s="4" t="s">
        <v>20</v>
      </c>
      <c r="B31" s="49">
        <v>709750.32059886924</v>
      </c>
      <c r="C31" s="49">
        <v>275967.89245637646</v>
      </c>
      <c r="D31" s="49">
        <v>412108.13873496262</v>
      </c>
      <c r="E31" s="49">
        <f t="shared" ref="E31" si="12">E32</f>
        <v>1397826.3517902084</v>
      </c>
    </row>
    <row r="32" spans="1:5" ht="14.25">
      <c r="A32" s="5" t="s">
        <v>21</v>
      </c>
      <c r="B32" s="8">
        <v>709750.32059886924</v>
      </c>
      <c r="C32" s="8">
        <v>275967.89245637646</v>
      </c>
      <c r="D32" s="8">
        <v>412108.13873496262</v>
      </c>
      <c r="E32" s="8">
        <f>SUM(B32:D32)</f>
        <v>1397826.3517902084</v>
      </c>
    </row>
    <row r="33" spans="1:5">
      <c r="A33" s="4" t="s">
        <v>22</v>
      </c>
      <c r="B33" s="49">
        <v>261508267.84349179</v>
      </c>
      <c r="C33" s="49">
        <v>128581540.04627138</v>
      </c>
      <c r="D33" s="49">
        <v>127656300.57820404</v>
      </c>
      <c r="E33" s="49">
        <f t="shared" ref="E33" si="13">+E34+E41+E54+E59+E65+E71+E72+E77+E78+E80+E81+E82</f>
        <v>517746108.46796721</v>
      </c>
    </row>
    <row r="34" spans="1:5">
      <c r="A34" s="4" t="s">
        <v>149</v>
      </c>
      <c r="B34" s="49">
        <v>31073245.018285412</v>
      </c>
      <c r="C34" s="49">
        <v>34321264.62255314</v>
      </c>
      <c r="D34" s="49">
        <v>29947207.484226741</v>
      </c>
      <c r="E34" s="49">
        <f t="shared" ref="E34" si="14">+SUM(E35:E40)</f>
        <v>95341717.125065282</v>
      </c>
    </row>
    <row r="35" spans="1:5" ht="14.25">
      <c r="A35" s="5" t="s">
        <v>23</v>
      </c>
      <c r="B35" s="8">
        <v>2753458.6826048843</v>
      </c>
      <c r="C35" s="8">
        <v>2517763.7952218433</v>
      </c>
      <c r="D35" s="8">
        <v>1946710.195790855</v>
      </c>
      <c r="E35" s="8">
        <f t="shared" ref="E35:E40" si="15">SUM(B35:D35)</f>
        <v>7217932.6736175828</v>
      </c>
    </row>
    <row r="36" spans="1:5" ht="14.25">
      <c r="A36" s="7" t="s">
        <v>24</v>
      </c>
      <c r="B36" s="8">
        <v>9997156.2773608398</v>
      </c>
      <c r="C36" s="8">
        <v>13400963.227555225</v>
      </c>
      <c r="D36" s="8">
        <v>9873364.7476377022</v>
      </c>
      <c r="E36" s="8">
        <f t="shared" si="15"/>
        <v>33271484.252553768</v>
      </c>
    </row>
    <row r="37" spans="1:5" ht="14.25">
      <c r="A37" s="7" t="s">
        <v>140</v>
      </c>
      <c r="B37" s="8">
        <v>11160411.583337713</v>
      </c>
      <c r="C37" s="8">
        <v>11160411.583337713</v>
      </c>
      <c r="D37" s="8">
        <v>11161533.583336037</v>
      </c>
      <c r="E37" s="8">
        <f t="shared" si="15"/>
        <v>33482356.750011463</v>
      </c>
    </row>
    <row r="38" spans="1:5" ht="14.25">
      <c r="A38" s="7" t="s">
        <v>25</v>
      </c>
      <c r="B38" s="8">
        <v>381913.47498197557</v>
      </c>
      <c r="C38" s="8">
        <v>378106.01643835619</v>
      </c>
      <c r="D38" s="8">
        <v>386583.95746214862</v>
      </c>
      <c r="E38" s="8">
        <f t="shared" si="15"/>
        <v>1146603.4488824804</v>
      </c>
    </row>
    <row r="39" spans="1:5" ht="14.25">
      <c r="A39" s="7" t="s">
        <v>26</v>
      </c>
      <c r="B39" s="8">
        <v>6780305</v>
      </c>
      <c r="C39" s="8">
        <v>6864020</v>
      </c>
      <c r="D39" s="8">
        <v>6579015</v>
      </c>
      <c r="E39" s="8">
        <f t="shared" si="15"/>
        <v>20223340</v>
      </c>
    </row>
    <row r="40" spans="1:5" ht="14.25">
      <c r="A40" s="5" t="s">
        <v>27</v>
      </c>
      <c r="B40" s="8">
        <v>0</v>
      </c>
      <c r="C40" s="8">
        <v>0</v>
      </c>
      <c r="D40" s="8">
        <v>0</v>
      </c>
      <c r="E40" s="8">
        <f t="shared" si="15"/>
        <v>0</v>
      </c>
    </row>
    <row r="41" spans="1:5">
      <c r="A41" s="4" t="s">
        <v>150</v>
      </c>
      <c r="B41" s="49">
        <v>215934995.07005394</v>
      </c>
      <c r="C41" s="49">
        <v>76399134.487753645</v>
      </c>
      <c r="D41" s="49">
        <v>81701084.490013674</v>
      </c>
      <c r="E41" s="49">
        <f t="shared" ref="E41" si="16">+SUM(E42:E53)</f>
        <v>374035214.04782128</v>
      </c>
    </row>
    <row r="42" spans="1:5" ht="14.25">
      <c r="A42" s="5" t="s">
        <v>28</v>
      </c>
      <c r="B42" s="8">
        <v>102907.35548760844</v>
      </c>
      <c r="C42" s="8">
        <v>38771.231620003498</v>
      </c>
      <c r="D42" s="8">
        <v>27462.955730835813</v>
      </c>
      <c r="E42" s="8">
        <f t="shared" ref="E42:E53" si="17">SUM(B42:D42)</f>
        <v>169141.54283844776</v>
      </c>
    </row>
    <row r="43" spans="1:5" ht="14.25">
      <c r="A43" s="39" t="s">
        <v>29</v>
      </c>
      <c r="B43" s="8">
        <v>4680</v>
      </c>
      <c r="C43" s="8">
        <v>9360</v>
      </c>
      <c r="D43" s="8">
        <v>5265</v>
      </c>
      <c r="E43" s="8">
        <f t="shared" si="17"/>
        <v>19305</v>
      </c>
    </row>
    <row r="44" spans="1:5" ht="14.25">
      <c r="A44" s="7" t="s">
        <v>30</v>
      </c>
      <c r="B44" s="8">
        <v>7035</v>
      </c>
      <c r="C44" s="8">
        <v>11532</v>
      </c>
      <c r="D44" s="8">
        <v>7638</v>
      </c>
      <c r="E44" s="8">
        <f t="shared" si="17"/>
        <v>26205</v>
      </c>
    </row>
    <row r="45" spans="1:5" ht="14.25">
      <c r="A45" s="7" t="s">
        <v>31</v>
      </c>
      <c r="B45" s="8">
        <v>90</v>
      </c>
      <c r="C45" s="8">
        <v>90</v>
      </c>
      <c r="D45" s="8">
        <v>90</v>
      </c>
      <c r="E45" s="8">
        <f t="shared" si="17"/>
        <v>270</v>
      </c>
    </row>
    <row r="46" spans="1:5" ht="14.25">
      <c r="A46" s="7" t="s">
        <v>32</v>
      </c>
      <c r="B46" s="8">
        <v>13784405.841108374</v>
      </c>
      <c r="C46" s="8">
        <v>13855780.138269385</v>
      </c>
      <c r="D46" s="8">
        <v>12489487.145792574</v>
      </c>
      <c r="E46" s="8">
        <f t="shared" si="17"/>
        <v>40129673.125170335</v>
      </c>
    </row>
    <row r="47" spans="1:5" ht="14.25">
      <c r="A47" s="7" t="s">
        <v>33</v>
      </c>
      <c r="B47" s="8">
        <v>172440.50426174019</v>
      </c>
      <c r="C47" s="8">
        <v>1216366.402561039</v>
      </c>
      <c r="D47" s="8">
        <v>672227.70189245231</v>
      </c>
      <c r="E47" s="8">
        <f t="shared" si="17"/>
        <v>2061034.6087152315</v>
      </c>
    </row>
    <row r="48" spans="1:5" ht="14.25">
      <c r="A48" s="7" t="s">
        <v>34</v>
      </c>
      <c r="B48" s="8">
        <v>775054.09126697865</v>
      </c>
      <c r="C48" s="8">
        <v>1003502.2450266627</v>
      </c>
      <c r="D48" s="8">
        <v>286398.31435700448</v>
      </c>
      <c r="E48" s="8">
        <f t="shared" si="17"/>
        <v>2064954.6506506461</v>
      </c>
    </row>
    <row r="49" spans="1:5" ht="14.25">
      <c r="A49" s="7" t="s">
        <v>35</v>
      </c>
      <c r="B49" s="8">
        <v>200627320.21598956</v>
      </c>
      <c r="C49" s="8">
        <v>59792038.899779409</v>
      </c>
      <c r="D49" s="8">
        <v>67761323.892208219</v>
      </c>
      <c r="E49" s="8">
        <f t="shared" si="17"/>
        <v>328180683.00797719</v>
      </c>
    </row>
    <row r="50" spans="1:5" ht="14.25">
      <c r="A50" s="7" t="s">
        <v>36</v>
      </c>
      <c r="B50" s="8">
        <v>287500</v>
      </c>
      <c r="C50" s="8">
        <v>310000</v>
      </c>
      <c r="D50" s="8">
        <v>305000</v>
      </c>
      <c r="E50" s="8">
        <f t="shared" si="17"/>
        <v>902500</v>
      </c>
    </row>
    <row r="51" spans="1:5" ht="14.25">
      <c r="A51" s="7" t="s">
        <v>37</v>
      </c>
      <c r="B51" s="8">
        <v>0</v>
      </c>
      <c r="C51" s="8">
        <v>0</v>
      </c>
      <c r="D51" s="8">
        <v>0</v>
      </c>
      <c r="E51" s="8">
        <f t="shared" si="17"/>
        <v>0</v>
      </c>
    </row>
    <row r="52" spans="1:5" ht="14.25">
      <c r="A52" s="7" t="s">
        <v>38</v>
      </c>
      <c r="B52" s="8">
        <v>4278.7286063569682</v>
      </c>
      <c r="C52" s="8">
        <v>2567.2371638141808</v>
      </c>
      <c r="D52" s="8">
        <v>3993.4800325998367</v>
      </c>
      <c r="E52" s="8">
        <f t="shared" si="17"/>
        <v>10839.445802770986</v>
      </c>
    </row>
    <row r="53" spans="1:5" ht="14.25">
      <c r="A53" s="7" t="s">
        <v>39</v>
      </c>
      <c r="B53" s="8">
        <v>169283.33333333331</v>
      </c>
      <c r="C53" s="8">
        <v>159126.33333333334</v>
      </c>
      <c r="D53" s="8">
        <v>142198</v>
      </c>
      <c r="E53" s="8">
        <f t="shared" si="17"/>
        <v>470607.66666666663</v>
      </c>
    </row>
    <row r="54" spans="1:5">
      <c r="A54" s="4" t="s">
        <v>40</v>
      </c>
      <c r="B54" s="49">
        <v>399446</v>
      </c>
      <c r="C54" s="49">
        <v>368146</v>
      </c>
      <c r="D54" s="49">
        <v>396346</v>
      </c>
      <c r="E54" s="49">
        <f t="shared" ref="E54" si="18">SUM(E55:E58)</f>
        <v>1163938</v>
      </c>
    </row>
    <row r="55" spans="1:5" ht="14.25">
      <c r="A55" s="7" t="s">
        <v>41</v>
      </c>
      <c r="B55" s="8">
        <v>390700</v>
      </c>
      <c r="C55" s="8">
        <v>359400</v>
      </c>
      <c r="D55" s="8">
        <v>387600</v>
      </c>
      <c r="E55" s="8">
        <f t="shared" ref="E55:E58" si="19">SUM(B55:D55)</f>
        <v>1137700</v>
      </c>
    </row>
    <row r="56" spans="1:5" ht="14.25">
      <c r="A56" s="7" t="s">
        <v>42</v>
      </c>
      <c r="B56" s="8">
        <v>4040</v>
      </c>
      <c r="C56" s="8">
        <v>4040</v>
      </c>
      <c r="D56" s="8">
        <v>4040</v>
      </c>
      <c r="E56" s="8">
        <f t="shared" si="19"/>
        <v>12120</v>
      </c>
    </row>
    <row r="57" spans="1:5" ht="28.5">
      <c r="A57" s="7" t="s">
        <v>141</v>
      </c>
      <c r="B57" s="8">
        <v>0</v>
      </c>
      <c r="C57" s="8">
        <v>0</v>
      </c>
      <c r="D57" s="8">
        <v>0</v>
      </c>
      <c r="E57" s="8">
        <f t="shared" si="19"/>
        <v>0</v>
      </c>
    </row>
    <row r="58" spans="1:5" ht="14.25">
      <c r="A58" s="7" t="s">
        <v>43</v>
      </c>
      <c r="B58" s="8">
        <v>4706</v>
      </c>
      <c r="C58" s="8">
        <v>4706</v>
      </c>
      <c r="D58" s="8">
        <v>4706</v>
      </c>
      <c r="E58" s="8">
        <f t="shared" si="19"/>
        <v>14118</v>
      </c>
    </row>
    <row r="59" spans="1:5">
      <c r="A59" s="4" t="s">
        <v>151</v>
      </c>
      <c r="B59" s="49">
        <v>5000443.499948116</v>
      </c>
      <c r="C59" s="49">
        <v>5004362.539781793</v>
      </c>
      <c r="D59" s="49">
        <v>5638831.0116702663</v>
      </c>
      <c r="E59" s="49">
        <f t="shared" ref="E59" si="20">SUM(E60:E64)</f>
        <v>15643637.051400175</v>
      </c>
    </row>
    <row r="60" spans="1:5" ht="14.25">
      <c r="A60" s="7" t="s">
        <v>44</v>
      </c>
      <c r="B60" s="8">
        <v>121454.63293291122</v>
      </c>
      <c r="C60" s="8">
        <v>74494.733600763269</v>
      </c>
      <c r="D60" s="8">
        <v>146466.26994665855</v>
      </c>
      <c r="E60" s="8">
        <f t="shared" ref="E60:E64" si="21">SUM(B60:D60)</f>
        <v>342415.63648033305</v>
      </c>
    </row>
    <row r="61" spans="1:5" ht="14.25">
      <c r="A61" s="7" t="s">
        <v>45</v>
      </c>
      <c r="B61" s="8">
        <v>3685025</v>
      </c>
      <c r="C61" s="8">
        <v>3685025</v>
      </c>
      <c r="D61" s="8">
        <v>4277440</v>
      </c>
      <c r="E61" s="8">
        <f t="shared" si="21"/>
        <v>11647490</v>
      </c>
    </row>
    <row r="62" spans="1:5" ht="14.25">
      <c r="A62" s="7" t="s">
        <v>46</v>
      </c>
      <c r="B62" s="8">
        <v>111775</v>
      </c>
      <c r="C62" s="8">
        <v>111775</v>
      </c>
      <c r="D62" s="8">
        <v>111775</v>
      </c>
      <c r="E62" s="8">
        <f t="shared" si="21"/>
        <v>335325</v>
      </c>
    </row>
    <row r="63" spans="1:5" ht="14.25">
      <c r="A63" s="7" t="s">
        <v>47</v>
      </c>
      <c r="B63" s="8">
        <v>5228.8670152044069</v>
      </c>
      <c r="C63" s="8">
        <v>44606.806181030057</v>
      </c>
      <c r="D63" s="8">
        <v>30429.741723607367</v>
      </c>
      <c r="E63" s="8">
        <f t="shared" si="21"/>
        <v>80265.414919841831</v>
      </c>
    </row>
    <row r="64" spans="1:5" ht="14.25">
      <c r="A64" s="7" t="s">
        <v>48</v>
      </c>
      <c r="B64" s="8">
        <v>1076960</v>
      </c>
      <c r="C64" s="8">
        <v>1088461</v>
      </c>
      <c r="D64" s="8">
        <v>1072720</v>
      </c>
      <c r="E64" s="8">
        <f t="shared" si="21"/>
        <v>3238141</v>
      </c>
    </row>
    <row r="65" spans="1:8">
      <c r="A65" s="4" t="s">
        <v>49</v>
      </c>
      <c r="B65" s="49">
        <v>2844321.7479678974</v>
      </c>
      <c r="C65" s="49">
        <v>5893405.2223599683</v>
      </c>
      <c r="D65" s="49">
        <v>5793688.0840088734</v>
      </c>
      <c r="E65" s="49">
        <f t="shared" ref="E65" si="22">SUM(E66:E70)</f>
        <v>14531415.05433674</v>
      </c>
    </row>
    <row r="66" spans="1:8" ht="14.25">
      <c r="A66" s="7" t="s">
        <v>50</v>
      </c>
      <c r="B66" s="8">
        <v>532321.74796789757</v>
      </c>
      <c r="C66" s="8">
        <v>3206255.2223599688</v>
      </c>
      <c r="D66" s="8">
        <v>957218.08400887332</v>
      </c>
      <c r="E66" s="8">
        <f t="shared" ref="E66:E71" si="23">SUM(B66:D66)</f>
        <v>4695795.0543367397</v>
      </c>
    </row>
    <row r="67" spans="1:8" ht="14.25">
      <c r="A67" s="7" t="s">
        <v>51</v>
      </c>
      <c r="B67" s="8">
        <v>2242500</v>
      </c>
      <c r="C67" s="8">
        <v>2565000</v>
      </c>
      <c r="D67" s="8">
        <v>4727000</v>
      </c>
      <c r="E67" s="8">
        <f t="shared" si="23"/>
        <v>9534500</v>
      </c>
    </row>
    <row r="68" spans="1:8" ht="14.25">
      <c r="A68" s="40" t="s">
        <v>52</v>
      </c>
      <c r="B68" s="53">
        <v>66500</v>
      </c>
      <c r="C68" s="53">
        <v>101150</v>
      </c>
      <c r="D68" s="53">
        <v>106470</v>
      </c>
      <c r="E68" s="53">
        <f t="shared" si="23"/>
        <v>274120</v>
      </c>
    </row>
    <row r="69" spans="1:8" ht="14.25">
      <c r="A69" s="9" t="s">
        <v>54</v>
      </c>
      <c r="B69" s="52">
        <v>3000</v>
      </c>
      <c r="C69" s="52">
        <v>3000</v>
      </c>
      <c r="D69" s="52">
        <v>3000</v>
      </c>
      <c r="E69" s="52">
        <f t="shared" si="23"/>
        <v>9000</v>
      </c>
    </row>
    <row r="70" spans="1:8" ht="14.25">
      <c r="A70" s="9" t="s">
        <v>53</v>
      </c>
      <c r="B70" s="52">
        <v>0</v>
      </c>
      <c r="C70" s="52">
        <v>18000</v>
      </c>
      <c r="D70" s="52">
        <v>0</v>
      </c>
      <c r="E70" s="52">
        <f t="shared" si="23"/>
        <v>18000</v>
      </c>
    </row>
    <row r="71" spans="1:8">
      <c r="A71" s="4" t="s">
        <v>55</v>
      </c>
      <c r="B71" s="49">
        <v>4127508.0114420508</v>
      </c>
      <c r="C71" s="49">
        <v>4059756.061009502</v>
      </c>
      <c r="D71" s="49">
        <v>3395482.0530621996</v>
      </c>
      <c r="E71" s="49">
        <f t="shared" si="23"/>
        <v>11582746.125513751</v>
      </c>
    </row>
    <row r="72" spans="1:8">
      <c r="A72" s="4" t="s">
        <v>56</v>
      </c>
      <c r="B72" s="49">
        <v>598692.91247460921</v>
      </c>
      <c r="C72" s="49">
        <v>421269.83632934187</v>
      </c>
      <c r="D72" s="49">
        <v>222624.87230921385</v>
      </c>
      <c r="E72" s="49">
        <f t="shared" ref="E72" si="24">SUM(E73:E76)</f>
        <v>1242587.621113165</v>
      </c>
    </row>
    <row r="73" spans="1:8" ht="14.25">
      <c r="A73" s="7" t="s">
        <v>57</v>
      </c>
      <c r="B73" s="8">
        <v>501937.95959539694</v>
      </c>
      <c r="C73" s="8">
        <v>395971.94748155522</v>
      </c>
      <c r="D73" s="8">
        <v>212467.51854219311</v>
      </c>
      <c r="E73" s="8">
        <f t="shared" ref="E73:E77" si="25">SUM(B73:D73)</f>
        <v>1110377.4256191454</v>
      </c>
    </row>
    <row r="74" spans="1:8" ht="14.25">
      <c r="A74" s="10" t="s">
        <v>58</v>
      </c>
      <c r="B74" s="8">
        <v>92274.952879212244</v>
      </c>
      <c r="C74" s="8">
        <v>20517.888847786642</v>
      </c>
      <c r="D74" s="8">
        <v>7917.3537670207334</v>
      </c>
      <c r="E74" s="8">
        <f t="shared" si="25"/>
        <v>120710.19549401962</v>
      </c>
    </row>
    <row r="75" spans="1:8" ht="14.25">
      <c r="A75" s="10" t="s">
        <v>59</v>
      </c>
      <c r="B75" s="8">
        <v>0</v>
      </c>
      <c r="C75" s="8">
        <v>0</v>
      </c>
      <c r="D75" s="8">
        <v>0</v>
      </c>
      <c r="E75" s="8">
        <f t="shared" si="25"/>
        <v>0</v>
      </c>
    </row>
    <row r="76" spans="1:8" ht="14.25">
      <c r="A76" s="10" t="s">
        <v>60</v>
      </c>
      <c r="B76" s="8">
        <v>4480</v>
      </c>
      <c r="C76" s="8">
        <v>4780</v>
      </c>
      <c r="D76" s="8">
        <v>2240</v>
      </c>
      <c r="E76" s="8">
        <f t="shared" si="25"/>
        <v>11500</v>
      </c>
    </row>
    <row r="77" spans="1:8">
      <c r="A77" s="4" t="s">
        <v>152</v>
      </c>
      <c r="B77" s="49">
        <v>1308685.69922515</v>
      </c>
      <c r="C77" s="49">
        <v>1838302.7686152316</v>
      </c>
      <c r="D77" s="49">
        <v>378060.12071448093</v>
      </c>
      <c r="E77" s="49">
        <f t="shared" si="25"/>
        <v>3525048.5885548629</v>
      </c>
    </row>
    <row r="78" spans="1:8">
      <c r="A78" s="4" t="s">
        <v>61</v>
      </c>
      <c r="B78" s="49">
        <v>210388.82087631844</v>
      </c>
      <c r="C78" s="49">
        <v>210520.12631017491</v>
      </c>
      <c r="D78" s="49">
        <v>156531.45865059912</v>
      </c>
      <c r="E78" s="49">
        <f t="shared" ref="E78" si="26">E79</f>
        <v>577440.40583709243</v>
      </c>
    </row>
    <row r="79" spans="1:8" ht="28.5">
      <c r="A79" s="7" t="s">
        <v>62</v>
      </c>
      <c r="B79" s="8">
        <v>210388.82087631844</v>
      </c>
      <c r="C79" s="8">
        <v>210520.12631017491</v>
      </c>
      <c r="D79" s="8">
        <v>156531.45865059912</v>
      </c>
      <c r="E79" s="8">
        <f t="shared" ref="E79:E83" si="27">SUM(B79:D79)</f>
        <v>577440.40583709243</v>
      </c>
    </row>
    <row r="80" spans="1:8" s="12" customFormat="1">
      <c r="A80" s="11" t="s">
        <v>63</v>
      </c>
      <c r="B80" s="54">
        <v>6951.0632182741529</v>
      </c>
      <c r="C80" s="54">
        <v>60958.381558596557</v>
      </c>
      <c r="D80" s="54">
        <v>21485.003547985078</v>
      </c>
      <c r="E80" s="54">
        <f t="shared" si="27"/>
        <v>89394.448324855781</v>
      </c>
      <c r="G80" s="27"/>
      <c r="H80" s="27"/>
    </row>
    <row r="81" spans="1:8" s="12" customFormat="1">
      <c r="A81" s="4" t="s">
        <v>64</v>
      </c>
      <c r="B81" s="49">
        <v>1590</v>
      </c>
      <c r="C81" s="49">
        <v>2420</v>
      </c>
      <c r="D81" s="49">
        <v>2960</v>
      </c>
      <c r="E81" s="49">
        <f t="shared" si="27"/>
        <v>6970</v>
      </c>
      <c r="G81" s="27"/>
      <c r="H81" s="27"/>
    </row>
    <row r="82" spans="1:8" s="12" customFormat="1">
      <c r="A82" s="4" t="s">
        <v>65</v>
      </c>
      <c r="B82" s="49">
        <v>2000</v>
      </c>
      <c r="C82" s="49">
        <v>2000</v>
      </c>
      <c r="D82" s="49">
        <v>2000</v>
      </c>
      <c r="E82" s="49">
        <f t="shared" si="27"/>
        <v>6000</v>
      </c>
      <c r="G82" s="27"/>
      <c r="H82" s="27"/>
    </row>
    <row r="83" spans="1:8" s="12" customFormat="1">
      <c r="A83" s="4" t="s">
        <v>66</v>
      </c>
      <c r="B83" s="49">
        <v>105746.33050701242</v>
      </c>
      <c r="C83" s="49">
        <v>125422.48465652807</v>
      </c>
      <c r="D83" s="49">
        <v>112834.59860491485</v>
      </c>
      <c r="E83" s="49">
        <f t="shared" si="27"/>
        <v>344003.41376845533</v>
      </c>
      <c r="G83" s="27"/>
      <c r="H83" s="27"/>
    </row>
    <row r="84" spans="1:8">
      <c r="A84" s="4" t="s">
        <v>67</v>
      </c>
      <c r="B84" s="49">
        <v>3737758.4826705167</v>
      </c>
      <c r="C84" s="49">
        <v>4071988.4234143617</v>
      </c>
      <c r="D84" s="49">
        <v>4275465.0140014784</v>
      </c>
      <c r="E84" s="49">
        <f t="shared" ref="E84" si="28">E85+E86</f>
        <v>12085211.920086358</v>
      </c>
    </row>
    <row r="85" spans="1:8" ht="14.25">
      <c r="A85" s="37" t="s">
        <v>68</v>
      </c>
      <c r="B85" s="51">
        <v>3737758.4826705167</v>
      </c>
      <c r="C85" s="51">
        <v>4071988.4234143617</v>
      </c>
      <c r="D85" s="51">
        <v>4275465.0140014784</v>
      </c>
      <c r="E85" s="51">
        <f t="shared" ref="E85:E86" si="29">SUM(B85:D85)</f>
        <v>12085211.920086358</v>
      </c>
    </row>
    <row r="86" spans="1:8" ht="14.25">
      <c r="A86" s="37" t="s">
        <v>69</v>
      </c>
      <c r="B86" s="51">
        <v>0</v>
      </c>
      <c r="C86" s="51">
        <v>0</v>
      </c>
      <c r="D86" s="51">
        <v>0</v>
      </c>
      <c r="E86" s="51">
        <f t="shared" si="29"/>
        <v>0</v>
      </c>
    </row>
    <row r="87" spans="1:8" ht="5.0999999999999996" customHeight="1">
      <c r="A87" s="13"/>
      <c r="B87" s="55"/>
      <c r="C87" s="55"/>
      <c r="D87" s="55"/>
      <c r="E87" s="55"/>
    </row>
    <row r="88" spans="1:8">
      <c r="A88" s="48" t="s">
        <v>70</v>
      </c>
      <c r="B88" s="61">
        <v>12465973.581850875</v>
      </c>
      <c r="C88" s="61">
        <v>12658227.625685386</v>
      </c>
      <c r="D88" s="61">
        <v>15867983.180078357</v>
      </c>
      <c r="E88" s="61">
        <f t="shared" ref="E88" si="30">E93</f>
        <v>40992184.387614623</v>
      </c>
    </row>
    <row r="89" spans="1:8">
      <c r="A89" s="14" t="s">
        <v>70</v>
      </c>
      <c r="B89" s="56"/>
      <c r="C89" s="56"/>
      <c r="D89" s="56"/>
      <c r="E89" s="56">
        <f t="shared" ref="E89" si="31">SUM(E90:E93)</f>
        <v>40992184.387614623</v>
      </c>
    </row>
    <row r="90" spans="1:8" ht="14.25">
      <c r="A90" s="6" t="s">
        <v>71</v>
      </c>
      <c r="B90" s="50"/>
      <c r="C90" s="50"/>
      <c r="D90" s="50"/>
      <c r="E90" s="50">
        <f t="shared" ref="E90:E92" si="32">SUM(B90:D90)</f>
        <v>0</v>
      </c>
    </row>
    <row r="91" spans="1:8" ht="14.25">
      <c r="A91" s="6" t="s">
        <v>72</v>
      </c>
      <c r="B91" s="50"/>
      <c r="C91" s="50"/>
      <c r="D91" s="50"/>
      <c r="E91" s="50">
        <f t="shared" si="32"/>
        <v>0</v>
      </c>
    </row>
    <row r="92" spans="1:8" ht="28.5">
      <c r="A92" s="6" t="s">
        <v>73</v>
      </c>
      <c r="B92" s="50"/>
      <c r="C92" s="50"/>
      <c r="D92" s="50"/>
      <c r="E92" s="50">
        <f t="shared" si="32"/>
        <v>0</v>
      </c>
    </row>
    <row r="93" spans="1:8">
      <c r="A93" s="14" t="s">
        <v>74</v>
      </c>
      <c r="B93" s="56">
        <v>12465973.581850875</v>
      </c>
      <c r="C93" s="56">
        <v>12658227.625685386</v>
      </c>
      <c r="D93" s="56">
        <v>15867983.180078357</v>
      </c>
      <c r="E93" s="56">
        <f t="shared" ref="E93" si="33">E94+E95+E96</f>
        <v>40992184.387614623</v>
      </c>
    </row>
    <row r="94" spans="1:8" ht="14.25">
      <c r="A94" s="15" t="s">
        <v>75</v>
      </c>
      <c r="B94" s="50">
        <v>7339014.3430139301</v>
      </c>
      <c r="C94" s="50">
        <v>7452198.7058456419</v>
      </c>
      <c r="D94" s="50">
        <v>9341857.7779933512</v>
      </c>
      <c r="E94" s="50">
        <f t="shared" ref="E94:E96" si="34">SUM(B94:D94)</f>
        <v>24133070.826852925</v>
      </c>
    </row>
    <row r="95" spans="1:8" ht="14.25">
      <c r="A95" s="15" t="s">
        <v>76</v>
      </c>
      <c r="B95" s="50">
        <v>5126959.2388369441</v>
      </c>
      <c r="C95" s="50">
        <v>5206028.9198397445</v>
      </c>
      <c r="D95" s="50">
        <v>6526125.4020850072</v>
      </c>
      <c r="E95" s="50">
        <f t="shared" si="34"/>
        <v>16859113.560761694</v>
      </c>
    </row>
    <row r="96" spans="1:8" ht="14.25">
      <c r="A96" s="16" t="s">
        <v>77</v>
      </c>
      <c r="B96" s="20"/>
      <c r="C96" s="20"/>
      <c r="D96" s="20"/>
      <c r="E96" s="20">
        <f t="shared" si="34"/>
        <v>0</v>
      </c>
    </row>
    <row r="97" spans="1:8" ht="5.0999999999999996" customHeight="1">
      <c r="A97" s="47"/>
      <c r="B97" s="57"/>
      <c r="C97" s="57"/>
      <c r="D97" s="57"/>
      <c r="E97" s="57"/>
    </row>
    <row r="98" spans="1:8">
      <c r="A98" s="48" t="s">
        <v>78</v>
      </c>
      <c r="B98" s="61">
        <v>13650142.898323875</v>
      </c>
      <c r="C98" s="61">
        <v>947502338.53443134</v>
      </c>
      <c r="D98" s="61">
        <v>30005908.97077398</v>
      </c>
      <c r="E98" s="61">
        <f t="shared" ref="E98" si="35">E99+E109+E112</f>
        <v>991158390.40352917</v>
      </c>
    </row>
    <row r="99" spans="1:8">
      <c r="A99" s="4" t="s">
        <v>78</v>
      </c>
      <c r="B99" s="49">
        <v>13649674.646656726</v>
      </c>
      <c r="C99" s="49">
        <v>947495900.43643188</v>
      </c>
      <c r="D99" s="49">
        <v>30005420.423368935</v>
      </c>
      <c r="E99" s="49">
        <f t="shared" ref="E99" si="36">SUM(E100:E102)+E103+E104</f>
        <v>991150995.50645757</v>
      </c>
    </row>
    <row r="100" spans="1:8" s="12" customFormat="1">
      <c r="A100" s="17" t="s">
        <v>79</v>
      </c>
      <c r="B100" s="30">
        <v>3278833.2087684916</v>
      </c>
      <c r="C100" s="30">
        <v>3099195.3964699232</v>
      </c>
      <c r="D100" s="30">
        <v>3466025.7073684605</v>
      </c>
      <c r="E100" s="30">
        <f t="shared" ref="E100:E103" si="37">SUM(B100:D100)</f>
        <v>9844054.3126068749</v>
      </c>
      <c r="G100" s="27"/>
      <c r="H100" s="27"/>
    </row>
    <row r="101" spans="1:8" s="12" customFormat="1">
      <c r="A101" s="17" t="s">
        <v>80</v>
      </c>
      <c r="B101" s="30">
        <v>229158.16666666666</v>
      </c>
      <c r="C101" s="30">
        <v>229158.16666666666</v>
      </c>
      <c r="D101" s="30">
        <v>229158.16666666666</v>
      </c>
      <c r="E101" s="30">
        <f t="shared" si="37"/>
        <v>687474.5</v>
      </c>
      <c r="G101" s="27"/>
      <c r="H101" s="27"/>
    </row>
    <row r="102" spans="1:8" s="12" customFormat="1">
      <c r="A102" s="17" t="s">
        <v>81</v>
      </c>
      <c r="B102" s="30">
        <v>0</v>
      </c>
      <c r="C102" s="30">
        <v>930406421.89853001</v>
      </c>
      <c r="D102" s="30">
        <v>3213731.0922848829</v>
      </c>
      <c r="E102" s="30">
        <f t="shared" si="37"/>
        <v>933620152.99081492</v>
      </c>
      <c r="G102" s="27"/>
      <c r="H102" s="27"/>
    </row>
    <row r="103" spans="1:8" s="12" customFormat="1">
      <c r="A103" s="17" t="s">
        <v>82</v>
      </c>
      <c r="B103" s="30">
        <v>9705229.6186032705</v>
      </c>
      <c r="C103" s="30">
        <v>13352232.25528237</v>
      </c>
      <c r="D103" s="30">
        <v>22562700.607460964</v>
      </c>
      <c r="E103" s="30">
        <f t="shared" si="37"/>
        <v>45620162.481346607</v>
      </c>
      <c r="G103" s="27"/>
      <c r="H103" s="27"/>
    </row>
    <row r="104" spans="1:8" s="12" customFormat="1">
      <c r="A104" s="17" t="s">
        <v>83</v>
      </c>
      <c r="B104" s="30">
        <v>436453.65261829551</v>
      </c>
      <c r="C104" s="30">
        <v>408892.719482883</v>
      </c>
      <c r="D104" s="30">
        <v>533804.8495879597</v>
      </c>
      <c r="E104" s="30">
        <f t="shared" ref="E104" si="38">SUM(E105:E108)</f>
        <v>1379151.2216891381</v>
      </c>
      <c r="G104" s="27"/>
      <c r="H104" s="27"/>
    </row>
    <row r="105" spans="1:8" ht="14.25">
      <c r="A105" s="41" t="s">
        <v>135</v>
      </c>
      <c r="B105" s="52">
        <v>0</v>
      </c>
      <c r="C105" s="52">
        <v>0</v>
      </c>
      <c r="D105" s="52">
        <v>0</v>
      </c>
      <c r="E105" s="52">
        <f t="shared" ref="E105:E108" si="39">SUM(B105:D105)</f>
        <v>0</v>
      </c>
    </row>
    <row r="106" spans="1:8" ht="14.25">
      <c r="A106" s="5" t="s">
        <v>84</v>
      </c>
      <c r="B106" s="8">
        <v>0</v>
      </c>
      <c r="C106" s="8">
        <v>0</v>
      </c>
      <c r="D106" s="8">
        <v>0</v>
      </c>
      <c r="E106" s="8">
        <f t="shared" si="39"/>
        <v>0</v>
      </c>
    </row>
    <row r="107" spans="1:8" ht="14.25">
      <c r="A107" s="5" t="s">
        <v>85</v>
      </c>
      <c r="B107" s="8">
        <v>436453.65261829551</v>
      </c>
      <c r="C107" s="8">
        <v>408892.719482883</v>
      </c>
      <c r="D107" s="8">
        <v>533804.8495879597</v>
      </c>
      <c r="E107" s="8">
        <f t="shared" si="39"/>
        <v>1379151.2216891381</v>
      </c>
    </row>
    <row r="108" spans="1:8" ht="14.25">
      <c r="A108" s="5" t="s">
        <v>136</v>
      </c>
      <c r="B108" s="8"/>
      <c r="C108" s="8"/>
      <c r="D108" s="8"/>
      <c r="E108" s="8">
        <f t="shared" si="39"/>
        <v>0</v>
      </c>
    </row>
    <row r="109" spans="1:8" ht="14.25">
      <c r="A109" s="17" t="s">
        <v>86</v>
      </c>
      <c r="B109" s="30">
        <v>0</v>
      </c>
      <c r="C109" s="30">
        <v>0</v>
      </c>
      <c r="D109" s="30">
        <v>0</v>
      </c>
      <c r="E109" s="30">
        <f t="shared" ref="E109" si="40">SUM(E110:E111)</f>
        <v>0</v>
      </c>
    </row>
    <row r="110" spans="1:8" ht="14.25">
      <c r="A110" s="6" t="s">
        <v>87</v>
      </c>
      <c r="B110" s="50">
        <v>0</v>
      </c>
      <c r="C110" s="50">
        <v>0</v>
      </c>
      <c r="D110" s="50">
        <v>0</v>
      </c>
      <c r="E110" s="50">
        <f t="shared" ref="E110:E111" si="41">SUM(B110:D110)</f>
        <v>0</v>
      </c>
    </row>
    <row r="111" spans="1:8" ht="14.25">
      <c r="A111" s="6" t="s">
        <v>88</v>
      </c>
      <c r="B111" s="50">
        <v>0</v>
      </c>
      <c r="C111" s="50">
        <v>0</v>
      </c>
      <c r="D111" s="50">
        <v>0</v>
      </c>
      <c r="E111" s="50">
        <f t="shared" si="41"/>
        <v>0</v>
      </c>
    </row>
    <row r="112" spans="1:8" ht="14.25">
      <c r="A112" s="17" t="s">
        <v>89</v>
      </c>
      <c r="B112" s="30">
        <v>468.25166714989848</v>
      </c>
      <c r="C112" s="30">
        <v>6438.0979994201216</v>
      </c>
      <c r="D112" s="30">
        <v>488.54740504494055</v>
      </c>
      <c r="E112" s="30">
        <f t="shared" ref="E112" si="42">E113</f>
        <v>7394.8970716149606</v>
      </c>
    </row>
    <row r="113" spans="1:5" ht="14.25">
      <c r="A113" s="5" t="s">
        <v>90</v>
      </c>
      <c r="B113" s="8">
        <v>468.25166714989848</v>
      </c>
      <c r="C113" s="8">
        <v>6438.0979994201216</v>
      </c>
      <c r="D113" s="8">
        <v>488.54740504494055</v>
      </c>
      <c r="E113" s="8">
        <f>SUM(B113:D113)</f>
        <v>7394.8970716149606</v>
      </c>
    </row>
    <row r="114" spans="1:5" ht="5.0999999999999996" customHeight="1">
      <c r="A114" s="5"/>
      <c r="B114" s="8"/>
      <c r="C114" s="8"/>
      <c r="D114" s="8"/>
      <c r="E114" s="8"/>
    </row>
    <row r="115" spans="1:5" ht="30">
      <c r="A115" s="74" t="s">
        <v>91</v>
      </c>
      <c r="B115" s="65">
        <v>22767900.488945089</v>
      </c>
      <c r="C115" s="65">
        <v>14153204.254111802</v>
      </c>
      <c r="D115" s="65">
        <v>14766291.65138752</v>
      </c>
      <c r="E115" s="65">
        <f t="shared" ref="E115" si="43">SUM(E116:E118)</f>
        <v>51687396.394444413</v>
      </c>
    </row>
    <row r="116" spans="1:5" ht="28.5">
      <c r="A116" s="18" t="s">
        <v>92</v>
      </c>
      <c r="B116" s="58">
        <v>0</v>
      </c>
      <c r="C116" s="58">
        <v>0</v>
      </c>
      <c r="D116" s="58">
        <v>0</v>
      </c>
      <c r="E116" s="58">
        <f t="shared" ref="E116:E118" si="44">SUM(B116:D116)</f>
        <v>0</v>
      </c>
    </row>
    <row r="117" spans="1:5" ht="28.5">
      <c r="A117" s="18" t="s">
        <v>93</v>
      </c>
      <c r="B117" s="58">
        <v>21672628.009930298</v>
      </c>
      <c r="C117" s="58">
        <v>13472350.298476741</v>
      </c>
      <c r="D117" s="58">
        <v>14055944.517240327</v>
      </c>
      <c r="E117" s="58">
        <f t="shared" si="44"/>
        <v>49200922.825647369</v>
      </c>
    </row>
    <row r="118" spans="1:5" ht="28.5">
      <c r="A118" s="18" t="s">
        <v>94</v>
      </c>
      <c r="B118" s="58">
        <v>1095272.4790147918</v>
      </c>
      <c r="C118" s="58">
        <v>680853.95563506219</v>
      </c>
      <c r="D118" s="58">
        <v>710347.13414719352</v>
      </c>
      <c r="E118" s="58">
        <f t="shared" si="44"/>
        <v>2486473.5687970472</v>
      </c>
    </row>
    <row r="119" spans="1:5" ht="5.0999999999999996" customHeight="1">
      <c r="A119" s="4"/>
      <c r="B119" s="49"/>
      <c r="C119" s="49"/>
      <c r="D119" s="49"/>
      <c r="E119" s="49"/>
    </row>
    <row r="120" spans="1:5" ht="30">
      <c r="A120" s="71" t="s">
        <v>95</v>
      </c>
      <c r="B120" s="62">
        <v>10678298744.045479</v>
      </c>
      <c r="C120" s="62">
        <v>9336266009.5522175</v>
      </c>
      <c r="D120" s="62">
        <v>9192123636.0747776</v>
      </c>
      <c r="E120" s="62">
        <f t="shared" ref="E120" si="45">E122+E134+E144+E149+E167</f>
        <v>29206688389.67247</v>
      </c>
    </row>
    <row r="121" spans="1:5" ht="5.0999999999999996" customHeight="1">
      <c r="A121" s="5"/>
      <c r="B121" s="8"/>
      <c r="C121" s="8"/>
      <c r="D121" s="8"/>
      <c r="E121" s="8"/>
    </row>
    <row r="122" spans="1:5">
      <c r="A122" s="75" t="s">
        <v>96</v>
      </c>
      <c r="B122" s="66">
        <v>4111252208</v>
      </c>
      <c r="C122" s="66">
        <v>3948801545</v>
      </c>
      <c r="D122" s="66">
        <v>3794060293</v>
      </c>
      <c r="E122" s="66">
        <f t="shared" ref="E122" si="46">SUM(E123:E130)</f>
        <v>11854114046</v>
      </c>
    </row>
    <row r="123" spans="1:5" ht="14.25">
      <c r="A123" s="5" t="s">
        <v>97</v>
      </c>
      <c r="B123" s="8">
        <v>3349080696</v>
      </c>
      <c r="C123" s="8">
        <v>3421678023</v>
      </c>
      <c r="D123" s="8">
        <v>3235476095</v>
      </c>
      <c r="E123" s="8">
        <f t="shared" ref="E123:E129" si="47">SUM(B123:D123)</f>
        <v>10006234814</v>
      </c>
    </row>
    <row r="124" spans="1:5" ht="14.25">
      <c r="A124" s="5" t="s">
        <v>98</v>
      </c>
      <c r="B124" s="8">
        <v>123235806</v>
      </c>
      <c r="C124" s="8">
        <v>125912558</v>
      </c>
      <c r="D124" s="8">
        <v>119047065</v>
      </c>
      <c r="E124" s="8">
        <f t="shared" si="47"/>
        <v>368195429</v>
      </c>
    </row>
    <row r="125" spans="1:5" ht="14.25">
      <c r="A125" s="5" t="s">
        <v>99</v>
      </c>
      <c r="B125" s="8">
        <v>18886415</v>
      </c>
      <c r="C125" s="8">
        <v>20336075</v>
      </c>
      <c r="D125" s="8">
        <v>20695881</v>
      </c>
      <c r="E125" s="8">
        <f t="shared" si="47"/>
        <v>59918371</v>
      </c>
    </row>
    <row r="126" spans="1:5" ht="14.25">
      <c r="A126" s="5" t="s">
        <v>100</v>
      </c>
      <c r="B126" s="8">
        <v>291681995</v>
      </c>
      <c r="C126" s="8">
        <v>74737042</v>
      </c>
      <c r="D126" s="8">
        <v>74737042</v>
      </c>
      <c r="E126" s="8">
        <f t="shared" si="47"/>
        <v>441156079</v>
      </c>
    </row>
    <row r="127" spans="1:5" ht="14.25">
      <c r="A127" s="6" t="s">
        <v>101</v>
      </c>
      <c r="B127" s="50">
        <v>96172039</v>
      </c>
      <c r="C127" s="50">
        <v>93901962</v>
      </c>
      <c r="D127" s="50">
        <v>98338391</v>
      </c>
      <c r="E127" s="50">
        <f t="shared" si="47"/>
        <v>288412392</v>
      </c>
    </row>
    <row r="128" spans="1:5" ht="14.25">
      <c r="A128" s="5" t="s">
        <v>102</v>
      </c>
      <c r="B128" s="8">
        <v>4196321</v>
      </c>
      <c r="C128" s="8">
        <v>4403171</v>
      </c>
      <c r="D128" s="8">
        <v>4442087</v>
      </c>
      <c r="E128" s="8">
        <f t="shared" si="47"/>
        <v>13041579</v>
      </c>
    </row>
    <row r="129" spans="1:5" ht="14.25">
      <c r="A129" s="16" t="s">
        <v>142</v>
      </c>
      <c r="B129" s="20">
        <v>67362388</v>
      </c>
      <c r="C129" s="20">
        <v>65772344</v>
      </c>
      <c r="D129" s="20">
        <v>68879780</v>
      </c>
      <c r="E129" s="20">
        <f t="shared" si="47"/>
        <v>202014512</v>
      </c>
    </row>
    <row r="130" spans="1:5">
      <c r="A130" s="19" t="s">
        <v>103</v>
      </c>
      <c r="B130" s="59">
        <v>160636548</v>
      </c>
      <c r="C130" s="59">
        <v>142060370</v>
      </c>
      <c r="D130" s="59">
        <v>172443952</v>
      </c>
      <c r="E130" s="59">
        <f t="shared" ref="E130" si="48">SUM(E131:E132)</f>
        <v>475140870</v>
      </c>
    </row>
    <row r="131" spans="1:5" ht="14.25">
      <c r="A131" s="42" t="s">
        <v>104</v>
      </c>
      <c r="B131" s="20">
        <v>137819533</v>
      </c>
      <c r="C131" s="20">
        <v>121881938</v>
      </c>
      <c r="D131" s="20">
        <v>147949799</v>
      </c>
      <c r="E131" s="20">
        <f t="shared" ref="E131:E132" si="49">SUM(B131:D131)</f>
        <v>407651270</v>
      </c>
    </row>
    <row r="132" spans="1:5" ht="14.25">
      <c r="A132" s="76" t="s">
        <v>143</v>
      </c>
      <c r="B132" s="67">
        <v>22817015</v>
      </c>
      <c r="C132" s="67">
        <v>20178432</v>
      </c>
      <c r="D132" s="67">
        <v>24494153</v>
      </c>
      <c r="E132" s="67">
        <f t="shared" si="49"/>
        <v>67489600</v>
      </c>
    </row>
    <row r="133" spans="1:5" ht="5.0999999999999996" customHeight="1">
      <c r="A133" s="5"/>
      <c r="B133" s="8"/>
      <c r="C133" s="8"/>
      <c r="D133" s="8"/>
      <c r="E133" s="8"/>
    </row>
    <row r="134" spans="1:5">
      <c r="A134" s="75" t="s">
        <v>105</v>
      </c>
      <c r="B134" s="66">
        <v>6247022289.1999998</v>
      </c>
      <c r="C134" s="66">
        <v>5325995868.1999998</v>
      </c>
      <c r="D134" s="66">
        <v>5333682731.1999998</v>
      </c>
      <c r="E134" s="66">
        <f t="shared" ref="E134" si="50">E135+E136+E137+E138+E139+E140+E141+E142</f>
        <v>16906700888.6</v>
      </c>
    </row>
    <row r="135" spans="1:5" ht="28.5">
      <c r="A135" s="41" t="s">
        <v>144</v>
      </c>
      <c r="B135" s="52">
        <v>2696371145</v>
      </c>
      <c r="C135" s="52">
        <v>1856729902</v>
      </c>
      <c r="D135" s="52">
        <v>1850736889</v>
      </c>
      <c r="E135" s="52">
        <f t="shared" ref="E135:E142" si="51">SUM(B135:D135)</f>
        <v>6403837936</v>
      </c>
    </row>
    <row r="136" spans="1:5" ht="14.25">
      <c r="A136" s="41" t="s">
        <v>106</v>
      </c>
      <c r="B136" s="52">
        <v>280694462</v>
      </c>
      <c r="C136" s="52">
        <v>202681353</v>
      </c>
      <c r="D136" s="52">
        <v>215937922</v>
      </c>
      <c r="E136" s="52">
        <f t="shared" si="51"/>
        <v>699313737</v>
      </c>
    </row>
    <row r="137" spans="1:5" ht="14.25">
      <c r="A137" s="41" t="s">
        <v>107</v>
      </c>
      <c r="B137" s="52">
        <v>1997724978</v>
      </c>
      <c r="C137" s="52">
        <v>1997724978</v>
      </c>
      <c r="D137" s="52">
        <v>1997724978</v>
      </c>
      <c r="E137" s="52">
        <f t="shared" si="51"/>
        <v>5993174934</v>
      </c>
    </row>
    <row r="138" spans="1:5" ht="28.5">
      <c r="A138" s="41" t="s">
        <v>108</v>
      </c>
      <c r="B138" s="52">
        <v>459720477</v>
      </c>
      <c r="C138" s="52">
        <v>459720477</v>
      </c>
      <c r="D138" s="52">
        <v>459720477</v>
      </c>
      <c r="E138" s="52">
        <f t="shared" si="51"/>
        <v>1379161431</v>
      </c>
    </row>
    <row r="139" spans="1:5" ht="14.25">
      <c r="A139" s="5" t="s">
        <v>109</v>
      </c>
      <c r="B139" s="8">
        <v>235545459</v>
      </c>
      <c r="C139" s="8">
        <v>235545459</v>
      </c>
      <c r="D139" s="8">
        <v>235545459</v>
      </c>
      <c r="E139" s="8">
        <f t="shared" si="51"/>
        <v>706636377</v>
      </c>
    </row>
    <row r="140" spans="1:5" ht="28.5">
      <c r="A140" s="41" t="s">
        <v>110</v>
      </c>
      <c r="B140" s="52">
        <v>41704966</v>
      </c>
      <c r="C140" s="52">
        <v>38332897</v>
      </c>
      <c r="D140" s="52">
        <v>38756204</v>
      </c>
      <c r="E140" s="52">
        <f t="shared" si="51"/>
        <v>118794067</v>
      </c>
    </row>
    <row r="141" spans="1:5" ht="14.25">
      <c r="A141" s="5" t="s">
        <v>111</v>
      </c>
      <c r="B141" s="8">
        <v>26160882.199999999</v>
      </c>
      <c r="C141" s="8">
        <v>26160882.199999999</v>
      </c>
      <c r="D141" s="8">
        <v>26160882.199999999</v>
      </c>
      <c r="E141" s="8">
        <f t="shared" si="51"/>
        <v>78482646.599999994</v>
      </c>
    </row>
    <row r="142" spans="1:5" ht="28.5">
      <c r="A142" s="5" t="s">
        <v>112</v>
      </c>
      <c r="B142" s="8">
        <v>509099920</v>
      </c>
      <c r="C142" s="8">
        <v>509099920</v>
      </c>
      <c r="D142" s="8">
        <v>509099920</v>
      </c>
      <c r="E142" s="8">
        <f t="shared" si="51"/>
        <v>1527299760</v>
      </c>
    </row>
    <row r="143" spans="1:5" ht="5.0999999999999996" customHeight="1">
      <c r="A143" s="21"/>
      <c r="B143" s="51"/>
      <c r="C143" s="51"/>
      <c r="D143" s="51"/>
      <c r="E143" s="51"/>
    </row>
    <row r="144" spans="1:5">
      <c r="A144" s="75" t="s">
        <v>113</v>
      </c>
      <c r="B144" s="66">
        <v>589128</v>
      </c>
      <c r="C144" s="66">
        <v>589128</v>
      </c>
      <c r="D144" s="66">
        <v>589128</v>
      </c>
      <c r="E144" s="66">
        <f t="shared" ref="E144" si="52">E146+E147</f>
        <v>1767384</v>
      </c>
    </row>
    <row r="145" spans="1:5" ht="5.0999999999999996" customHeight="1">
      <c r="A145" s="4"/>
      <c r="B145" s="49"/>
      <c r="C145" s="49"/>
      <c r="D145" s="49"/>
      <c r="E145" s="49"/>
    </row>
    <row r="146" spans="1:5" ht="14.25">
      <c r="A146" s="5" t="s">
        <v>145</v>
      </c>
      <c r="B146" s="8">
        <v>0</v>
      </c>
      <c r="C146" s="8">
        <v>0</v>
      </c>
      <c r="D146" s="8">
        <v>0</v>
      </c>
      <c r="E146" s="8">
        <f t="shared" ref="E146:E147" si="53">SUM(B146:D146)</f>
        <v>0</v>
      </c>
    </row>
    <row r="147" spans="1:5" ht="14.25">
      <c r="A147" s="5" t="s">
        <v>114</v>
      </c>
      <c r="B147" s="8">
        <v>589128</v>
      </c>
      <c r="C147" s="8">
        <v>589128</v>
      </c>
      <c r="D147" s="8">
        <v>589128</v>
      </c>
      <c r="E147" s="8">
        <f t="shared" si="53"/>
        <v>1767384</v>
      </c>
    </row>
    <row r="148" spans="1:5" ht="5.0999999999999996" customHeight="1">
      <c r="A148" s="5"/>
      <c r="B148" s="8"/>
      <c r="C148" s="8"/>
      <c r="D148" s="8"/>
      <c r="E148" s="8"/>
    </row>
    <row r="149" spans="1:5">
      <c r="A149" s="75" t="s">
        <v>115</v>
      </c>
      <c r="B149" s="66">
        <v>306659798.84547734</v>
      </c>
      <c r="C149" s="66">
        <v>48104148.352216698</v>
      </c>
      <c r="D149" s="66">
        <v>51016163.87477687</v>
      </c>
      <c r="E149" s="66">
        <f t="shared" ref="E149" si="54">SUM(E150:E158)</f>
        <v>405780111.0724709</v>
      </c>
    </row>
    <row r="150" spans="1:5" ht="14.25">
      <c r="A150" s="16" t="s">
        <v>116</v>
      </c>
      <c r="B150" s="20">
        <v>4655870</v>
      </c>
      <c r="C150" s="20">
        <v>4655870</v>
      </c>
      <c r="D150" s="20">
        <v>4655870</v>
      </c>
      <c r="E150" s="20">
        <f t="shared" ref="E150:E157" si="55">SUM(B150:D150)</f>
        <v>13967610</v>
      </c>
    </row>
    <row r="151" spans="1:5" ht="14.25">
      <c r="A151" s="16" t="s">
        <v>117</v>
      </c>
      <c r="B151" s="20">
        <v>3081337.6220720541</v>
      </c>
      <c r="C151" s="20">
        <v>2604332.417037474</v>
      </c>
      <c r="D151" s="20">
        <v>3677125.17041176</v>
      </c>
      <c r="E151" s="20">
        <f t="shared" si="55"/>
        <v>9362795.2095212881</v>
      </c>
    </row>
    <row r="152" spans="1:5" ht="14.25">
      <c r="A152" s="16" t="s">
        <v>118</v>
      </c>
      <c r="B152" s="20">
        <v>24502801</v>
      </c>
      <c r="C152" s="20">
        <v>24946070</v>
      </c>
      <c r="D152" s="20">
        <v>24776405</v>
      </c>
      <c r="E152" s="20">
        <f t="shared" si="55"/>
        <v>74225276</v>
      </c>
    </row>
    <row r="153" spans="1:5" ht="14.25">
      <c r="A153" s="16" t="s">
        <v>146</v>
      </c>
      <c r="B153" s="20">
        <v>2036318</v>
      </c>
      <c r="C153" s="20">
        <v>1289142</v>
      </c>
      <c r="D153" s="20">
        <v>1873426</v>
      </c>
      <c r="E153" s="20">
        <f t="shared" si="55"/>
        <v>5198886</v>
      </c>
    </row>
    <row r="154" spans="1:5" ht="14.25">
      <c r="A154" s="16" t="s">
        <v>119</v>
      </c>
      <c r="B154" s="20">
        <v>3023726.4374009976</v>
      </c>
      <c r="C154" s="20">
        <v>6383421.6290588742</v>
      </c>
      <c r="D154" s="20">
        <v>6383421.6290588742</v>
      </c>
      <c r="E154" s="20">
        <f t="shared" si="55"/>
        <v>15790569.695518747</v>
      </c>
    </row>
    <row r="155" spans="1:5" ht="14.25">
      <c r="A155" s="16" t="s">
        <v>120</v>
      </c>
      <c r="B155" s="20">
        <v>2460941.0848175921</v>
      </c>
      <c r="C155" s="20">
        <v>1847848.0359374259</v>
      </c>
      <c r="D155" s="20">
        <v>1917724.2144123707</v>
      </c>
      <c r="E155" s="20">
        <f t="shared" si="55"/>
        <v>6226513.3351673884</v>
      </c>
    </row>
    <row r="156" spans="1:5" ht="14.25">
      <c r="A156" s="16" t="s">
        <v>121</v>
      </c>
      <c r="B156" s="20">
        <v>179895.39642645296</v>
      </c>
      <c r="C156" s="20">
        <v>146623.13211849431</v>
      </c>
      <c r="D156" s="20">
        <v>35934.783712147728</v>
      </c>
      <c r="E156" s="20">
        <f t="shared" si="55"/>
        <v>362453.31225709501</v>
      </c>
    </row>
    <row r="157" spans="1:5" ht="14.25">
      <c r="A157" s="16" t="s">
        <v>122</v>
      </c>
      <c r="B157" s="20">
        <v>3905416.2600183506</v>
      </c>
      <c r="C157" s="20">
        <v>5915695.6567188017</v>
      </c>
      <c r="D157" s="20">
        <v>7632702.3376676533</v>
      </c>
      <c r="E157" s="20">
        <f t="shared" si="55"/>
        <v>17453814.254404806</v>
      </c>
    </row>
    <row r="158" spans="1:5">
      <c r="A158" s="19" t="s">
        <v>123</v>
      </c>
      <c r="B158" s="59">
        <v>262813493.04474187</v>
      </c>
      <c r="C158" s="59">
        <v>315145.48134563072</v>
      </c>
      <c r="D158" s="59">
        <v>63554.739514067456</v>
      </c>
      <c r="E158" s="59">
        <f t="shared" ref="E158" si="56">SUM(E159:E165)</f>
        <v>263192193.26560155</v>
      </c>
    </row>
    <row r="159" spans="1:5" ht="14.25">
      <c r="A159" s="43" t="s">
        <v>153</v>
      </c>
      <c r="B159" s="60">
        <v>6043.2860116347338</v>
      </c>
      <c r="C159" s="60">
        <v>4541.7409403853335</v>
      </c>
      <c r="D159" s="60">
        <v>13011.741474088702</v>
      </c>
      <c r="E159" s="60">
        <f t="shared" ref="E159:E165" si="57">SUM(B159:D159)</f>
        <v>23596.768426108771</v>
      </c>
    </row>
    <row r="160" spans="1:5" ht="14.25">
      <c r="A160" s="44" t="s">
        <v>124</v>
      </c>
      <c r="B160" s="60"/>
      <c r="C160" s="60"/>
      <c r="D160" s="60"/>
      <c r="E160" s="60">
        <f t="shared" si="57"/>
        <v>0</v>
      </c>
    </row>
    <row r="161" spans="1:8" ht="14.25">
      <c r="A161" s="43" t="s">
        <v>147</v>
      </c>
      <c r="B161" s="60">
        <v>0</v>
      </c>
      <c r="C161" s="60">
        <v>0</v>
      </c>
      <c r="D161" s="60">
        <v>0</v>
      </c>
      <c r="E161" s="60">
        <f t="shared" si="57"/>
        <v>0</v>
      </c>
    </row>
    <row r="162" spans="1:8" ht="14.25">
      <c r="A162" s="45" t="s">
        <v>125</v>
      </c>
      <c r="B162" s="60">
        <v>16466.780774521852</v>
      </c>
      <c r="C162" s="60">
        <v>19366.594945108758</v>
      </c>
      <c r="D162" s="60">
        <v>50542.998039978753</v>
      </c>
      <c r="E162" s="60">
        <f t="shared" si="57"/>
        <v>86376.373759609356</v>
      </c>
    </row>
    <row r="163" spans="1:8" ht="14.25">
      <c r="A163" s="45" t="s">
        <v>126</v>
      </c>
      <c r="B163" s="60">
        <v>304384.19202703831</v>
      </c>
      <c r="C163" s="60">
        <v>291237.14546013664</v>
      </c>
      <c r="D163" s="60">
        <v>0</v>
      </c>
      <c r="E163" s="60">
        <f t="shared" si="57"/>
        <v>595621.3374871749</v>
      </c>
    </row>
    <row r="164" spans="1:8" ht="14.25">
      <c r="A164" s="45" t="s">
        <v>148</v>
      </c>
      <c r="B164" s="60">
        <v>262486598.78592867</v>
      </c>
      <c r="C164" s="60">
        <v>0</v>
      </c>
      <c r="D164" s="60">
        <v>0</v>
      </c>
      <c r="E164" s="60">
        <f t="shared" si="57"/>
        <v>262486598.78592867</v>
      </c>
    </row>
    <row r="165" spans="1:8" ht="17.25" customHeight="1">
      <c r="A165" s="45" t="s">
        <v>127</v>
      </c>
      <c r="B165" s="60"/>
      <c r="C165" s="60"/>
      <c r="D165" s="60"/>
      <c r="E165" s="60">
        <f t="shared" si="57"/>
        <v>0</v>
      </c>
    </row>
    <row r="166" spans="1:8" ht="5.25" customHeight="1">
      <c r="A166" s="16"/>
      <c r="B166" s="20"/>
      <c r="C166" s="20"/>
      <c r="D166" s="20"/>
      <c r="E166" s="20"/>
    </row>
    <row r="167" spans="1:8">
      <c r="A167" s="75" t="s">
        <v>128</v>
      </c>
      <c r="B167" s="66">
        <v>12775320</v>
      </c>
      <c r="C167" s="66">
        <v>12775320</v>
      </c>
      <c r="D167" s="66">
        <v>12775320</v>
      </c>
      <c r="E167" s="66">
        <f t="shared" ref="E167" si="58">E168</f>
        <v>38325960</v>
      </c>
    </row>
    <row r="168" spans="1:8" ht="28.5">
      <c r="A168" s="5" t="s">
        <v>129</v>
      </c>
      <c r="B168" s="8">
        <v>12775320</v>
      </c>
      <c r="C168" s="8">
        <v>12775320</v>
      </c>
      <c r="D168" s="8">
        <v>12775320</v>
      </c>
      <c r="E168" s="8">
        <f t="shared" ref="E168" si="59">SUM(B168:D168)</f>
        <v>38325960</v>
      </c>
    </row>
    <row r="169" spans="1:8" ht="5.0999999999999996" customHeight="1">
      <c r="A169" s="5"/>
      <c r="B169" s="8"/>
      <c r="C169" s="8"/>
      <c r="D169" s="8"/>
      <c r="E169" s="8"/>
    </row>
    <row r="170" spans="1:8" ht="30">
      <c r="A170" s="71" t="s">
        <v>130</v>
      </c>
      <c r="B170" s="62">
        <v>552672073</v>
      </c>
      <c r="C170" s="62">
        <v>1561065266</v>
      </c>
      <c r="D170" s="62">
        <v>451161339</v>
      </c>
      <c r="E170" s="62">
        <f t="shared" ref="E170" si="60">E172</f>
        <v>2564898678</v>
      </c>
    </row>
    <row r="171" spans="1:8" ht="5.0999999999999996" customHeight="1">
      <c r="A171" s="22"/>
      <c r="B171" s="68"/>
      <c r="C171" s="68"/>
      <c r="D171" s="68"/>
      <c r="E171" s="68"/>
    </row>
    <row r="172" spans="1:8" s="12" customFormat="1">
      <c r="A172" s="48" t="s">
        <v>131</v>
      </c>
      <c r="B172" s="61">
        <v>552672073</v>
      </c>
      <c r="C172" s="61">
        <v>1561065266</v>
      </c>
      <c r="D172" s="61">
        <v>451161339</v>
      </c>
      <c r="E172" s="61">
        <f t="shared" ref="E172" si="61">E173+E174</f>
        <v>2564898678</v>
      </c>
      <c r="G172" s="27"/>
      <c r="H172" s="27"/>
    </row>
    <row r="173" spans="1:8" ht="14.25">
      <c r="A173" s="16" t="s">
        <v>132</v>
      </c>
      <c r="B173" s="20">
        <v>19782443</v>
      </c>
      <c r="C173" s="20">
        <v>20335477</v>
      </c>
      <c r="D173" s="20">
        <v>20085776</v>
      </c>
      <c r="E173" s="20">
        <f t="shared" ref="E173:E174" si="62">SUM(B173:D173)</f>
        <v>60203696</v>
      </c>
    </row>
    <row r="174" spans="1:8" ht="14.25">
      <c r="A174" s="16" t="s">
        <v>133</v>
      </c>
      <c r="B174" s="20">
        <v>532889630</v>
      </c>
      <c r="C174" s="20">
        <v>1540729789</v>
      </c>
      <c r="D174" s="20">
        <v>431075563</v>
      </c>
      <c r="E174" s="20">
        <f t="shared" si="62"/>
        <v>2504694982</v>
      </c>
    </row>
    <row r="175" spans="1:8" ht="5.0999999999999996" customHeight="1">
      <c r="A175" s="16"/>
      <c r="B175" s="20"/>
      <c r="C175" s="20"/>
      <c r="D175" s="20"/>
      <c r="E175" s="20"/>
    </row>
    <row r="176" spans="1:8">
      <c r="A176" s="77" t="s">
        <v>134</v>
      </c>
      <c r="B176" s="69"/>
      <c r="C176" s="69"/>
      <c r="D176" s="69"/>
      <c r="E176" s="69">
        <f t="shared" ref="E176" si="63">SUM(B176:D176)</f>
        <v>0</v>
      </c>
    </row>
    <row r="177" spans="1:8" s="31" customFormat="1" ht="5.0999999999999996" customHeight="1">
      <c r="A177" s="23"/>
      <c r="B177" s="55"/>
      <c r="C177" s="55"/>
      <c r="D177" s="55"/>
      <c r="E177" s="55"/>
      <c r="G177" s="27"/>
      <c r="H177" s="32"/>
    </row>
    <row r="178" spans="1:8">
      <c r="A178" s="46" t="s">
        <v>1</v>
      </c>
      <c r="B178" s="24">
        <v>11939452518.970591</v>
      </c>
      <c r="C178" s="24">
        <v>12136258927.851028</v>
      </c>
      <c r="D178" s="24">
        <v>10230223768.12203</v>
      </c>
      <c r="E178" s="24">
        <f t="shared" ref="E178" si="64">E176+E170+E120+E7</f>
        <v>34305935214.943645</v>
      </c>
      <c r="F178" s="80"/>
    </row>
    <row r="179" spans="1:8">
      <c r="A179" s="25"/>
      <c r="B179" s="26"/>
    </row>
    <row r="180" spans="1:8">
      <c r="A180" s="25"/>
      <c r="B180" s="26"/>
      <c r="C180" s="26"/>
      <c r="D180" s="26"/>
      <c r="E180" s="29"/>
    </row>
    <row r="181" spans="1:8">
      <c r="A181" s="25"/>
      <c r="B181" s="26"/>
      <c r="E181" s="29"/>
    </row>
  </sheetData>
  <mergeCells count="3">
    <mergeCell ref="A3:E3"/>
    <mergeCell ref="A2:E2"/>
    <mergeCell ref="A1:E1"/>
  </mergeCells>
  <printOptions horizontalCentered="1"/>
  <pageMargins left="0.23622047244094491" right="0.23622047244094491" top="0.27559055118110237" bottom="0.31496062992125984" header="0.31496062992125984" footer="0.31496062992125984"/>
  <pageSetup scale="49" orientation="portrait" horizontalDpi="0" verticalDpi="0" r:id="rId1"/>
  <headerFooter>
    <oddFooter>&amp;C&amp;G&amp;R&amp;P</oddFooter>
  </headerFooter>
  <rowBreaks count="1" manualBreakCount="1">
    <brk id="87" max="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3er Trimestre</vt:lpstr>
      <vt:lpstr>'3er Trimestre'!Área_de_impresión</vt:lpstr>
      <vt:lpstr>'3er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Luberht Alejandro Del Porte Palacios</cp:lastModifiedBy>
  <cp:lastPrinted>2025-04-11T16:44:01Z</cp:lastPrinted>
  <dcterms:created xsi:type="dcterms:W3CDTF">2023-05-12T17:50:13Z</dcterms:created>
  <dcterms:modified xsi:type="dcterms:W3CDTF">2025-11-13T20:12:25Z</dcterms:modified>
</cp:coreProperties>
</file>