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3er Trimestre" sheetId="1" r:id="rId1"/>
  </sheets>
  <calcPr calcId="145621"/>
</workbook>
</file>

<file path=xl/calcChain.xml><?xml version="1.0" encoding="utf-8"?>
<calcChain xmlns="http://schemas.openxmlformats.org/spreadsheetml/2006/main">
  <c r="C169" i="1" l="1"/>
  <c r="D169" i="1"/>
  <c r="B169" i="1"/>
  <c r="C161" i="1"/>
  <c r="D161" i="1"/>
  <c r="B161" i="1"/>
  <c r="C174" i="1"/>
  <c r="C172" i="1" s="1"/>
  <c r="D174" i="1"/>
  <c r="D172" i="1" s="1"/>
  <c r="B174" i="1"/>
  <c r="B172" i="1" s="1"/>
  <c r="C152" i="1"/>
  <c r="D152" i="1"/>
  <c r="B152" i="1"/>
  <c r="C146" i="1"/>
  <c r="D146" i="1"/>
  <c r="B146" i="1"/>
  <c r="C136" i="1"/>
  <c r="D136" i="1"/>
  <c r="B136" i="1"/>
  <c r="C132" i="1"/>
  <c r="C124" i="1" s="1"/>
  <c r="D132" i="1"/>
  <c r="D124" i="1" s="1"/>
  <c r="B132" i="1"/>
  <c r="B124" i="1" s="1"/>
  <c r="C85" i="1"/>
  <c r="D85" i="1"/>
  <c r="B85" i="1"/>
  <c r="C117" i="1"/>
  <c r="D117" i="1"/>
  <c r="B117" i="1"/>
  <c r="C114" i="1"/>
  <c r="D114" i="1"/>
  <c r="B114" i="1"/>
  <c r="C111" i="1"/>
  <c r="D111" i="1"/>
  <c r="B111" i="1"/>
  <c r="C105" i="1"/>
  <c r="C100" i="1" s="1"/>
  <c r="C99" i="1" s="1"/>
  <c r="D105" i="1"/>
  <c r="D100" i="1" s="1"/>
  <c r="D99" i="1" s="1"/>
  <c r="B105" i="1"/>
  <c r="B100" i="1" s="1"/>
  <c r="B99" i="1" s="1"/>
  <c r="C94" i="1"/>
  <c r="D94" i="1"/>
  <c r="B94" i="1"/>
  <c r="C90" i="1"/>
  <c r="C89" i="1" s="1"/>
  <c r="D90" i="1"/>
  <c r="D89" i="1" s="1"/>
  <c r="B90" i="1"/>
  <c r="B89" i="1" s="1"/>
  <c r="C79" i="1"/>
  <c r="D79" i="1"/>
  <c r="B79" i="1"/>
  <c r="C73" i="1"/>
  <c r="D73" i="1"/>
  <c r="B73" i="1"/>
  <c r="C66" i="1"/>
  <c r="D66" i="1"/>
  <c r="B66" i="1"/>
  <c r="C60" i="1"/>
  <c r="D60" i="1"/>
  <c r="B60" i="1"/>
  <c r="C55" i="1"/>
  <c r="D55" i="1"/>
  <c r="B55" i="1"/>
  <c r="C42" i="1"/>
  <c r="D42" i="1"/>
  <c r="B42" i="1"/>
  <c r="C34" i="1"/>
  <c r="C33" i="1" s="1"/>
  <c r="D34" i="1"/>
  <c r="D33" i="1" s="1"/>
  <c r="B34" i="1"/>
  <c r="B33" i="1" s="1"/>
  <c r="C31" i="1"/>
  <c r="D31" i="1"/>
  <c r="B31" i="1"/>
  <c r="C10" i="1"/>
  <c r="D10" i="1"/>
  <c r="B10" i="1"/>
  <c r="C25" i="1"/>
  <c r="D25" i="1"/>
  <c r="B25" i="1"/>
  <c r="C22" i="1"/>
  <c r="D22" i="1"/>
  <c r="B22" i="1"/>
  <c r="C18" i="1"/>
  <c r="D18" i="1"/>
  <c r="B18" i="1"/>
  <c r="C16" i="1"/>
  <c r="D16" i="1"/>
  <c r="B16" i="1"/>
  <c r="C13" i="1"/>
  <c r="D13" i="1"/>
  <c r="E13" i="1"/>
  <c r="B13" i="1"/>
  <c r="C9" i="1"/>
  <c r="E178" i="1"/>
  <c r="E176" i="1"/>
  <c r="E175" i="1"/>
  <c r="E174" i="1" s="1"/>
  <c r="E172" i="1" s="1"/>
  <c r="E170" i="1"/>
  <c r="E169" i="1" s="1"/>
  <c r="E167" i="1"/>
  <c r="E166" i="1"/>
  <c r="E165" i="1"/>
  <c r="E164" i="1"/>
  <c r="E163" i="1"/>
  <c r="E162" i="1"/>
  <c r="E161" i="1" s="1"/>
  <c r="E160" i="1"/>
  <c r="E159" i="1"/>
  <c r="E158" i="1"/>
  <c r="E157" i="1"/>
  <c r="E156" i="1"/>
  <c r="E155" i="1"/>
  <c r="E154" i="1"/>
  <c r="E153" i="1"/>
  <c r="E150" i="1"/>
  <c r="E149" i="1"/>
  <c r="E148" i="1"/>
  <c r="E146" i="1" s="1"/>
  <c r="E144" i="1"/>
  <c r="E143" i="1"/>
  <c r="E142" i="1"/>
  <c r="E141" i="1"/>
  <c r="E140" i="1"/>
  <c r="E139" i="1"/>
  <c r="E138" i="1"/>
  <c r="E137" i="1"/>
  <c r="E136" i="1" s="1"/>
  <c r="E134" i="1"/>
  <c r="E133" i="1"/>
  <c r="E132" i="1" s="1"/>
  <c r="E131" i="1"/>
  <c r="E130" i="1"/>
  <c r="E129" i="1"/>
  <c r="E128" i="1"/>
  <c r="E127" i="1"/>
  <c r="E126" i="1"/>
  <c r="E125" i="1"/>
  <c r="E120" i="1"/>
  <c r="E119" i="1"/>
  <c r="E118" i="1"/>
  <c r="E117" i="1" s="1"/>
  <c r="E115" i="1"/>
  <c r="E114" i="1" s="1"/>
  <c r="E113" i="1"/>
  <c r="E112" i="1"/>
  <c r="E111" i="1" s="1"/>
  <c r="E110" i="1"/>
  <c r="E109" i="1"/>
  <c r="E108" i="1"/>
  <c r="E107" i="1"/>
  <c r="E106" i="1"/>
  <c r="E105" i="1" s="1"/>
  <c r="E104" i="1"/>
  <c r="E103" i="1"/>
  <c r="E102" i="1"/>
  <c r="E101" i="1"/>
  <c r="E96" i="1"/>
  <c r="E95" i="1"/>
  <c r="E94" i="1" s="1"/>
  <c r="E90" i="1" s="1"/>
  <c r="E89" i="1" s="1"/>
  <c r="E93" i="1"/>
  <c r="E92" i="1"/>
  <c r="E91" i="1"/>
  <c r="E87" i="1"/>
  <c r="E86" i="1"/>
  <c r="E84" i="1"/>
  <c r="E83" i="1"/>
  <c r="E82" i="1"/>
  <c r="E81" i="1"/>
  <c r="E80" i="1"/>
  <c r="E79" i="1" s="1"/>
  <c r="E78" i="1"/>
  <c r="E77" i="1"/>
  <c r="E76" i="1"/>
  <c r="E75" i="1"/>
  <c r="E74" i="1"/>
  <c r="E73" i="1" s="1"/>
  <c r="E72" i="1"/>
  <c r="E71" i="1"/>
  <c r="E70" i="1"/>
  <c r="E69" i="1"/>
  <c r="E68" i="1"/>
  <c r="E67" i="1"/>
  <c r="E66" i="1" s="1"/>
  <c r="E65" i="1"/>
  <c r="E64" i="1"/>
  <c r="E63" i="1"/>
  <c r="E62" i="1"/>
  <c r="E61" i="1"/>
  <c r="E60" i="1" s="1"/>
  <c r="E59" i="1"/>
  <c r="E58" i="1"/>
  <c r="E57" i="1"/>
  <c r="E56" i="1"/>
  <c r="E55" i="1" s="1"/>
  <c r="E54" i="1"/>
  <c r="E53" i="1"/>
  <c r="E52" i="1"/>
  <c r="E51" i="1"/>
  <c r="E50" i="1"/>
  <c r="E49" i="1"/>
  <c r="E48" i="1"/>
  <c r="E47" i="1"/>
  <c r="E46" i="1"/>
  <c r="E45" i="1"/>
  <c r="E44" i="1"/>
  <c r="E43" i="1"/>
  <c r="E42" i="1" s="1"/>
  <c r="E41" i="1"/>
  <c r="E40" i="1"/>
  <c r="E39" i="1"/>
  <c r="E38" i="1"/>
  <c r="E37" i="1"/>
  <c r="E36" i="1"/>
  <c r="E35" i="1"/>
  <c r="E34" i="1" s="1"/>
  <c r="E32" i="1"/>
  <c r="E31" i="1" s="1"/>
  <c r="E28" i="1"/>
  <c r="E26" i="1"/>
  <c r="E25" i="1" s="1"/>
  <c r="E24" i="1"/>
  <c r="E23" i="1"/>
  <c r="E22" i="1" s="1"/>
  <c r="E21" i="1"/>
  <c r="E20" i="1"/>
  <c r="E19" i="1"/>
  <c r="E18" i="1" s="1"/>
  <c r="E17" i="1"/>
  <c r="E16" i="1" s="1"/>
  <c r="E15" i="1"/>
  <c r="E14" i="1"/>
  <c r="E12" i="1"/>
  <c r="E11" i="1"/>
  <c r="E10" i="1" s="1"/>
  <c r="E152" i="1" l="1"/>
  <c r="E124" i="1"/>
  <c r="C122" i="1"/>
  <c r="B122" i="1"/>
  <c r="E100" i="1"/>
  <c r="E99" i="1" s="1"/>
  <c r="E85" i="1"/>
  <c r="E33" i="1"/>
  <c r="E30" i="1" s="1"/>
  <c r="E7" i="1" s="1"/>
  <c r="D30" i="1"/>
  <c r="B30" i="1"/>
  <c r="B7" i="1" s="1"/>
  <c r="C30" i="1"/>
  <c r="C7" i="1" s="1"/>
  <c r="E9" i="1"/>
  <c r="D9" i="1"/>
  <c r="D7" i="1" s="1"/>
  <c r="B9" i="1"/>
  <c r="D122" i="1"/>
  <c r="E122" i="1"/>
  <c r="B180" i="1" l="1"/>
  <c r="C180" i="1"/>
  <c r="D180" i="1"/>
  <c r="E180" i="1"/>
</calcChain>
</file>

<file path=xl/sharedStrings.xml><?xml version="1.0" encoding="utf-8"?>
<sst xmlns="http://schemas.openxmlformats.org/spreadsheetml/2006/main" count="163" uniqueCount="160">
  <si>
    <t>Secretaría de Hacienda</t>
  </si>
  <si>
    <t>C o n c e p t o</t>
  </si>
  <si>
    <t>Total</t>
  </si>
  <si>
    <t>Ingresos Estatales</t>
  </si>
  <si>
    <t>Impuestos</t>
  </si>
  <si>
    <t>Impuestos Sobre los Ingresos</t>
  </si>
  <si>
    <t>Impuesto sobre Hospedaje</t>
  </si>
  <si>
    <t>Juegos Permitidos, Rifas, Sorteos, Loterías y Concursos</t>
  </si>
  <si>
    <t>Impuestos Sobre la Producción, el Consumo 
y las Transacciones</t>
  </si>
  <si>
    <t>Adquisición de Vehículos Automotores Usados</t>
  </si>
  <si>
    <t>Sobre Servidumbre de Terreno para Obras 
  y Trabajos de Primera Mano de Materiales Mineros</t>
  </si>
  <si>
    <t>Impuesto Sobre Nóminas y Asimilables</t>
  </si>
  <si>
    <t>Impuesto sobre Nóminas</t>
  </si>
  <si>
    <t>Accesorios de Impuestos</t>
  </si>
  <si>
    <t>Recargos de Impuestos Estatales</t>
  </si>
  <si>
    <t>Multas de Impuestos Estatales</t>
  </si>
  <si>
    <t>Recargos de Impuestos Sobre Nóminas</t>
  </si>
  <si>
    <t>Otros Impuestos</t>
  </si>
  <si>
    <t>Contribución para la Atención a Salvamentos y Servicios Médicos</t>
  </si>
  <si>
    <t>Adicional para el Desarrollo Económico y Social en la Entidad</t>
  </si>
  <si>
    <t>Impuestos no Comprendidos en la Ley de Ingresos Vigente, Causados en Ejercicios Fiscales Anteriores Pendientes de Liquidación o Pago</t>
  </si>
  <si>
    <t>Impuesto sobre Tenencia o Uso de Vehículos Automotores</t>
  </si>
  <si>
    <t xml:space="preserve">Cuotas y Aportaciones de Seguridad Social </t>
  </si>
  <si>
    <t>Derechos</t>
  </si>
  <si>
    <t>Derechos por el Uso, Goce, Aprovechamiento o Explotación de Bienes de Dominio Público</t>
  </si>
  <si>
    <t>Secretaría de Medio Ambiente e Historia Natural</t>
  </si>
  <si>
    <t>Derechos por Prestación de Servicios</t>
  </si>
  <si>
    <t>Secretaría General de Gobierno</t>
  </si>
  <si>
    <t>Unidad de Legalizacion y Publicaciones Oficiales</t>
  </si>
  <si>
    <t>Dirección de Registro Civil del Estado</t>
  </si>
  <si>
    <t>Dirección de Registro Público de la Propiedad y del Comercio</t>
  </si>
  <si>
    <t>Dirección de Notarías del Estado</t>
  </si>
  <si>
    <t>Archivo General del Estado</t>
  </si>
  <si>
    <t>Dirección de Catastro del Estado</t>
  </si>
  <si>
    <t>Instituto de Bomberos</t>
  </si>
  <si>
    <t>Oficialía Mayor del Estado de Chiapas</t>
  </si>
  <si>
    <t>Dirección de Administración de Personal</t>
  </si>
  <si>
    <t>Dirección de Gestión Administrativa y Educativa</t>
  </si>
  <si>
    <t>Dirección de Obligaciones Fiscales y Retenciones</t>
  </si>
  <si>
    <t>Dirección de Ingresos</t>
  </si>
  <si>
    <t>Establecimientos Mutuantes</t>
  </si>
  <si>
    <t>Venta de Bebidas Alcohólicas</t>
  </si>
  <si>
    <t>Control Vehicular</t>
  </si>
  <si>
    <t>Dirección de Cobranza</t>
  </si>
  <si>
    <t>Dirección de Auditoría Fiscal</t>
  </si>
  <si>
    <t>Área de Programas Especiales y Evaluación Operativa</t>
  </si>
  <si>
    <t>Otros Servicios que presta la Secretaría</t>
  </si>
  <si>
    <t>Secretaría de Agricultura, Ganadería y Pesca</t>
  </si>
  <si>
    <t>Dirección de Regulación Pecuaria</t>
  </si>
  <si>
    <t>Direccion de Reconversion Productiva Agrosustentable</t>
  </si>
  <si>
    <t>Direccion de Fomento y Desarrollo Ganadero</t>
  </si>
  <si>
    <t>Coordinación de Financiamiento y Comercialización Agropecuaria y Agroindustrial</t>
  </si>
  <si>
    <t>Secretaría de Seguridad y Protección Ciudadana</t>
  </si>
  <si>
    <t xml:space="preserve">Departamento de Regulación de Servicios Privados de Seguridad </t>
  </si>
  <si>
    <t>Dirección de Control de Servicios de Seguridad</t>
  </si>
  <si>
    <t>Dirección de la Policía Estatal de Tránsito</t>
  </si>
  <si>
    <t>Instituto de Formación Policial</t>
  </si>
  <si>
    <t>Centro Estatal de Control de Confianza Certificado</t>
  </si>
  <si>
    <t>Secretaría de Movilidad y Transporte</t>
  </si>
  <si>
    <t>Dirección de Concesiones y Autorizaciones</t>
  </si>
  <si>
    <t>Direccion del Registro y Control del Transporte</t>
  </si>
  <si>
    <t xml:space="preserve">Dirección de Proyectos Estratégicos y Capacitación Integral al Sector
</t>
  </si>
  <si>
    <t xml:space="preserve">Direccion de movilidad </t>
  </si>
  <si>
    <t>Coordinación de Oficinas de Enlace</t>
  </si>
  <si>
    <t>Secretaría de Educación</t>
  </si>
  <si>
    <t>Secretaría de Salud</t>
  </si>
  <si>
    <t>Direccion de Proteccion Contra Riesgos Sanitarios</t>
  </si>
  <si>
    <t>Unidades de Atención Médica</t>
  </si>
  <si>
    <t>Laboratorio Estatal de Salud del Estado de Chiapas</t>
  </si>
  <si>
    <t>Centro Estatal de Transfusión Sanguínea</t>
  </si>
  <si>
    <t>Secretaría de la Honestidad y Función Pública</t>
  </si>
  <si>
    <t>Secretaría de Protección Civil</t>
  </si>
  <si>
    <t>Instituto para la Gestión Integral de Riesgos de Desastres del Estado de Chiapas</t>
  </si>
  <si>
    <t>Instituto de Ciencia, Tecnología e Innovación del Estado de Chiapas</t>
  </si>
  <si>
    <t>Poder Judicial del Estado</t>
  </si>
  <si>
    <t>Fiscalía General del Estado</t>
  </si>
  <si>
    <t>Otros Derechos</t>
  </si>
  <si>
    <t>Accesorios de Derechos</t>
  </si>
  <si>
    <t>Recargos de derechos Estatales</t>
  </si>
  <si>
    <t>Multas de derechos Estatales</t>
  </si>
  <si>
    <t>Productos</t>
  </si>
  <si>
    <t>Uso de Bienes o Instalaciones Terrestres Aeroportuarias</t>
  </si>
  <si>
    <t>Rendimientos de Establecimientos y Empresas del Estado</t>
  </si>
  <si>
    <t>Utilidades de inversiones, Acciones, Créditos y Valores 
que por Algun Titulo correspondan al Estado</t>
  </si>
  <si>
    <t>Productos Financieros</t>
  </si>
  <si>
    <t xml:space="preserve">   Estatal</t>
  </si>
  <si>
    <t xml:space="preserve">   Federal</t>
  </si>
  <si>
    <t>Otros Productos</t>
  </si>
  <si>
    <t>Aprovechamientos</t>
  </si>
  <si>
    <t xml:space="preserve"> Multas</t>
  </si>
  <si>
    <t xml:space="preserve"> Indemnizaciones</t>
  </si>
  <si>
    <t xml:space="preserve"> Reintegros</t>
  </si>
  <si>
    <t xml:space="preserve"> Aprovechamientos provenientes de Obras Públicas</t>
  </si>
  <si>
    <t xml:space="preserve"> Otros Aprovechamientos</t>
  </si>
  <si>
    <t xml:space="preserve">     Aprovechamientos de Dependencias y Entidades del Estado</t>
  </si>
  <si>
    <t xml:space="preserve">     Reparación del Daño</t>
  </si>
  <si>
    <t xml:space="preserve">     Fianzas o cauciones que la Autoridad administrativa ordene hacer efectivas</t>
  </si>
  <si>
    <t xml:space="preserve">     Diversos</t>
  </si>
  <si>
    <t xml:space="preserve">      Donativos</t>
  </si>
  <si>
    <t>Aprovechamientos Patrimoniales</t>
  </si>
  <si>
    <t xml:space="preserve">  Arrendamiento de Bienes Muebles e Inmuebles del Estado</t>
  </si>
  <si>
    <t>Enajenación de Bienes Muebles e Inmuebles</t>
  </si>
  <si>
    <t xml:space="preserve"> Accesorios de Aprovechamientos</t>
  </si>
  <si>
    <t xml:space="preserve">      Recargos</t>
  </si>
  <si>
    <t>Ingresos por Venta de Bienes, Prestación de Servicios y Otros Ingresos</t>
  </si>
  <si>
    <t>Ingresos por Ventas de Bienes y Prestación de Servicios de Instituciones Públicas de Seguridad Social</t>
  </si>
  <si>
    <t>Ingresos por Ventas de Bienes y Prestación de Servicios de Entidades Paraestatales y Fideicomisos No Empresariales y No Financieros</t>
  </si>
  <si>
    <t>Ingresos por Ventas de Bienes y Prestación de Servicios de los Poderes Legislativo y Judicial, y de los Órganos Autónomos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</si>
  <si>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</si>
  <si>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</si>
  <si>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</si>
  <si>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</si>
  <si>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Impuesto Especial sobre Producción y Servicios</t>
  </si>
  <si>
    <t>Fondo de Fiscalización y Recaudación</t>
  </si>
  <si>
    <t>Fondo de Compensación</t>
  </si>
  <si>
    <t>Fondo de Extracción de Hidrocarburos</t>
  </si>
  <si>
    <t>Participaciones a la Venta Final de Gasolinas y Diesel</t>
  </si>
  <si>
    <t>Fondo ISR</t>
  </si>
  <si>
    <t xml:space="preserve">   Fondo ISR Participable Estatal</t>
  </si>
  <si>
    <t xml:space="preserve">   Fondo ISR Participable Municipal</t>
  </si>
  <si>
    <t>Aportaciones</t>
  </si>
  <si>
    <t xml:space="preserve">Fondo de Aportaciones para la Nomina Educativa  y Gasto Operativo (FONE)
    </t>
  </si>
  <si>
    <t>Fondo de Aportaciones para los Servicios de Salud (FASSA)</t>
  </si>
  <si>
    <t>Fondo de Aportaciones para la Infraestructura Social (FAIS)</t>
  </si>
  <si>
    <t>Fondo de Aportaciones para el Fortalecimiento de los Municipios  (FORTAMUN)</t>
  </si>
  <si>
    <t>Fondo de Aportaciones Multiples (FAM)</t>
  </si>
  <si>
    <t>Fondo de Aportaciones para la Educacion Tecnologica y de Adultos (FAETA)</t>
  </si>
  <si>
    <t>Fondo de Aportaciones para la Seguridad Pública (FASP)</t>
  </si>
  <si>
    <t>Fondo de Aportaciones para el Fortalecimiento de las Entidades Federativas (FAFEF)</t>
  </si>
  <si>
    <t>Convenios</t>
  </si>
  <si>
    <t>Convenios de Descentralizacion</t>
  </si>
  <si>
    <t>Convenios de Reasignacion</t>
  </si>
  <si>
    <t>Otros Convenios</t>
  </si>
  <si>
    <t>Incentivos Derivados de la Colaboración Fiscal</t>
  </si>
  <si>
    <t>Fondo de Compensación del ISAN</t>
  </si>
  <si>
    <t>Derechos de Inspección y Vigilancia</t>
  </si>
  <si>
    <t>Incentivos Sobre Automóviles Nuevos</t>
  </si>
  <si>
    <t>Fondo de Compensación de Repecos-Intermedio</t>
  </si>
  <si>
    <t>Fiscalización</t>
  </si>
  <si>
    <t>Multas Federales</t>
  </si>
  <si>
    <t>Multas Federales No Fiscales</t>
  </si>
  <si>
    <t>I.S.R  por Enajenación de Bienes</t>
  </si>
  <si>
    <t>Otros Incentivos Económicos</t>
  </si>
  <si>
    <t>Zona Federal Marítimo Terrestre (ZOFEMAT)</t>
  </si>
  <si>
    <t>Rezago I.S.R. por Régimen Intermedio y Repecos</t>
  </si>
  <si>
    <t>Impuesto General De Importaciones (mercancia Extranjera)</t>
  </si>
  <si>
    <t>Gastos De Ejecución</t>
  </si>
  <si>
    <t xml:space="preserve">Vigilancia de Obligaciones Fiscales </t>
  </si>
  <si>
    <t xml:space="preserve">Otros </t>
  </si>
  <si>
    <t>Fondos Distintos de Aportaciones</t>
  </si>
  <si>
    <t>Fondo para Entidades Federativas y Municipios Productores de Hidrocarburos.  Ramo 23-U093</t>
  </si>
  <si>
    <t>Transferencias, Asignaciones, Subsidios 
y Subvenciones, y Pensiones y Jubilaciones</t>
  </si>
  <si>
    <t>Subsidios y Subvenciones</t>
  </si>
  <si>
    <t>Programas Sujetos a Reglas de Operación</t>
  </si>
  <si>
    <t>Otros Subsidios</t>
  </si>
  <si>
    <t>Ingresos Derivados de Financiamientos</t>
  </si>
  <si>
    <t>Ingresos del Segundo Trimiestre 2023 (cifras en pesos)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</si>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</sst>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  <numFmt numFmtId="166" formatCode="#,##0.00&quot; &quot;;&quot;-&quot;#,##0.00&quot; &quot;;&quot;-&quot;#&quot; &quot;;@&quot; &quot;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[$$-80A]#,##0.00;[Red]&quot;-&quot;[$$-80A]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1"/>
      <color theme="1"/>
      <name val="Liberation Sans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Liberation Sans"/>
    </font>
    <font>
      <b/>
      <sz val="9.5"/>
      <color indexed="8"/>
      <name val="Times New Roman"/>
      <family val="1"/>
    </font>
    <font>
      <sz val="12"/>
      <color theme="1"/>
      <name val="Arial"/>
      <family val="2"/>
    </font>
    <font>
      <b/>
      <sz val="12.85"/>
      <color indexed="8"/>
      <name val="Arial"/>
      <family val="2"/>
    </font>
    <font>
      <sz val="11"/>
      <color indexed="8"/>
      <name val="Liberation Sans"/>
    </font>
    <font>
      <sz val="10"/>
      <color indexed="8"/>
      <name val="MS Sans Serif"/>
      <family val="2"/>
    </font>
    <font>
      <b/>
      <i/>
      <u/>
      <sz val="11"/>
      <color theme="1"/>
      <name val="Liberation Sans"/>
    </font>
    <font>
      <b/>
      <sz val="12"/>
      <color theme="0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003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166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9" fillId="0" borderId="0"/>
    <xf numFmtId="0" fontId="19" fillId="0" borderId="0"/>
    <xf numFmtId="0" fontId="12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169" fontId="20" fillId="0" borderId="0"/>
  </cellStyleXfs>
  <cellXfs count="68">
    <xf numFmtId="0" fontId="0" fillId="0" borderId="0" xfId="0"/>
    <xf numFmtId="0" fontId="4" fillId="0" borderId="0" xfId="0" applyFont="1"/>
    <xf numFmtId="164" fontId="5" fillId="2" borderId="0" xfId="3" applyNumberFormat="1" applyFont="1" applyFill="1" applyAlignment="1">
      <alignment vertical="top"/>
    </xf>
    <xf numFmtId="164" fontId="5" fillId="2" borderId="0" xfId="1" applyNumberFormat="1" applyFont="1" applyFill="1" applyAlignment="1">
      <alignment vertical="top"/>
    </xf>
    <xf numFmtId="164" fontId="3" fillId="2" borderId="0" xfId="3" applyNumberFormat="1" applyFont="1" applyFill="1" applyBorder="1" applyAlignment="1">
      <alignment horizontal="center" vertical="center"/>
    </xf>
    <xf numFmtId="164" fontId="3" fillId="2" borderId="3" xfId="4" applyNumberFormat="1" applyFont="1" applyFill="1" applyBorder="1" applyAlignment="1">
      <alignment horizontal="justify" vertical="center" wrapText="1"/>
    </xf>
    <xf numFmtId="164" fontId="5" fillId="2" borderId="3" xfId="4" applyNumberFormat="1" applyFont="1" applyFill="1" applyBorder="1" applyAlignment="1">
      <alignment horizontal="justify" vertical="center" wrapText="1"/>
    </xf>
    <xf numFmtId="164" fontId="8" fillId="2" borderId="3" xfId="4" applyNumberFormat="1" applyFont="1" applyFill="1" applyBorder="1" applyAlignment="1">
      <alignment horizontal="justify" vertical="center" wrapText="1"/>
    </xf>
    <xf numFmtId="0" fontId="8" fillId="2" borderId="3" xfId="0" applyNumberFormat="1" applyFont="1" applyFill="1" applyBorder="1" applyAlignment="1">
      <alignment vertical="center"/>
    </xf>
    <xf numFmtId="164" fontId="5" fillId="0" borderId="3" xfId="4" applyNumberFormat="1" applyFont="1" applyBorder="1" applyAlignment="1">
      <alignment horizontal="justify" vertical="center" wrapText="1"/>
    </xf>
    <xf numFmtId="164" fontId="5" fillId="2" borderId="3" xfId="3" applyNumberFormat="1" applyFont="1" applyFill="1" applyBorder="1" applyAlignment="1">
      <alignment horizontal="justify" vertical="center" wrapText="1"/>
    </xf>
    <xf numFmtId="43" fontId="5" fillId="2" borderId="3" xfId="1" applyFont="1" applyFill="1" applyBorder="1" applyAlignment="1">
      <alignment horizontal="justify" vertical="center" wrapText="1"/>
    </xf>
    <xf numFmtId="164" fontId="5" fillId="2" borderId="3" xfId="3" applyNumberFormat="1" applyFont="1" applyFill="1" applyBorder="1" applyAlignment="1">
      <alignment horizontal="left" vertical="center"/>
    </xf>
    <xf numFmtId="164" fontId="5" fillId="2" borderId="3" xfId="3" applyNumberFormat="1" applyFont="1" applyFill="1" applyBorder="1" applyAlignment="1">
      <alignment horizontal="left" vertical="top" wrapText="1"/>
    </xf>
    <xf numFmtId="164" fontId="5" fillId="2" borderId="3" xfId="3" applyNumberFormat="1" applyFont="1" applyFill="1" applyBorder="1" applyAlignment="1">
      <alignment horizontal="left" vertical="center" wrapText="1"/>
    </xf>
    <xf numFmtId="43" fontId="5" fillId="2" borderId="3" xfId="3" applyFont="1" applyFill="1" applyBorder="1" applyAlignment="1">
      <alignment horizontal="justify" vertical="center" wrapText="1"/>
    </xf>
    <xf numFmtId="164" fontId="9" fillId="2" borderId="3" xfId="3" applyNumberFormat="1" applyFont="1" applyFill="1" applyBorder="1" applyAlignment="1">
      <alignment vertical="center"/>
    </xf>
    <xf numFmtId="0" fontId="9" fillId="0" borderId="0" xfId="0" applyFont="1"/>
    <xf numFmtId="164" fontId="5" fillId="2" borderId="3" xfId="3" applyNumberFormat="1" applyFont="1" applyFill="1" applyBorder="1" applyAlignment="1">
      <alignment vertical="center"/>
    </xf>
    <xf numFmtId="164" fontId="7" fillId="2" borderId="3" xfId="4" applyNumberFormat="1" applyFont="1" applyFill="1" applyBorder="1" applyAlignment="1">
      <alignment horizontal="justify" vertical="center" wrapText="1"/>
    </xf>
    <xf numFmtId="164" fontId="8" fillId="2" borderId="3" xfId="3" applyNumberFormat="1" applyFont="1" applyFill="1" applyBorder="1" applyAlignment="1">
      <alignment horizontal="justify" vertical="center" wrapText="1"/>
    </xf>
    <xf numFmtId="164" fontId="5" fillId="2" borderId="3" xfId="2" applyNumberFormat="1" applyFont="1" applyFill="1" applyBorder="1" applyAlignment="1">
      <alignment horizontal="justify" vertical="center"/>
    </xf>
    <xf numFmtId="164" fontId="3" fillId="5" borderId="3" xfId="4" applyNumberFormat="1" applyFont="1" applyFill="1" applyBorder="1" applyAlignment="1">
      <alignment horizontal="justify" vertical="center" wrapText="1"/>
    </xf>
    <xf numFmtId="164" fontId="10" fillId="2" borderId="3" xfId="1" applyNumberFormat="1" applyFont="1" applyFill="1" applyBorder="1" applyAlignment="1">
      <alignment horizontal="justify" vertical="center" wrapText="1"/>
    </xf>
    <xf numFmtId="164" fontId="10" fillId="2" borderId="3" xfId="4" applyNumberFormat="1" applyFont="1" applyFill="1" applyBorder="1" applyAlignment="1">
      <alignment horizontal="justify" vertical="center" wrapText="1"/>
    </xf>
    <xf numFmtId="43" fontId="5" fillId="2" borderId="3" xfId="4" applyFont="1" applyFill="1" applyBorder="1" applyAlignment="1">
      <alignment horizontal="left" vertical="center" wrapText="1" indent="1"/>
    </xf>
    <xf numFmtId="164" fontId="3" fillId="2" borderId="3" xfId="2" applyNumberFormat="1" applyFont="1" applyFill="1" applyBorder="1" applyAlignment="1">
      <alignment horizontal="justify" vertical="center"/>
    </xf>
    <xf numFmtId="43" fontId="5" fillId="2" borderId="3" xfId="1" applyFont="1" applyFill="1" applyBorder="1" applyAlignment="1">
      <alignment horizontal="justify" vertical="center"/>
    </xf>
    <xf numFmtId="0" fontId="8" fillId="2" borderId="3" xfId="5" applyFont="1" applyFill="1" applyBorder="1" applyAlignment="1">
      <alignment vertical="center"/>
    </xf>
    <xf numFmtId="164" fontId="5" fillId="2" borderId="3" xfId="4" applyNumberFormat="1" applyFont="1" applyFill="1" applyBorder="1" applyAlignment="1">
      <alignment horizontal="justify" vertical="center"/>
    </xf>
    <xf numFmtId="164" fontId="5" fillId="2" borderId="3" xfId="2" applyNumberFormat="1" applyFont="1" applyFill="1" applyBorder="1" applyAlignment="1">
      <alignment horizontal="left" vertical="center" indent="2"/>
    </xf>
    <xf numFmtId="164" fontId="12" fillId="2" borderId="3" xfId="2" applyNumberFormat="1" applyFont="1" applyFill="1" applyBorder="1" applyAlignment="1">
      <alignment horizontal="left" vertical="center" indent="2"/>
    </xf>
    <xf numFmtId="43" fontId="7" fillId="4" borderId="3" xfId="4" applyFont="1" applyFill="1" applyBorder="1" applyAlignment="1">
      <alignment horizontal="left" vertical="center" wrapText="1"/>
    </xf>
    <xf numFmtId="164" fontId="7" fillId="2" borderId="3" xfId="4" applyNumberFormat="1" applyFont="1" applyFill="1" applyBorder="1" applyAlignment="1">
      <alignment horizontal="left" vertical="center" wrapText="1"/>
    </xf>
    <xf numFmtId="164" fontId="5" fillId="2" borderId="3" xfId="4" applyNumberFormat="1" applyFont="1" applyFill="1" applyBorder="1" applyAlignment="1">
      <alignment vertical="center"/>
    </xf>
    <xf numFmtId="43" fontId="3" fillId="6" borderId="1" xfId="1" applyFont="1" applyFill="1" applyBorder="1" applyAlignment="1">
      <alignment horizontal="center" vertical="center" wrapText="1"/>
    </xf>
    <xf numFmtId="164" fontId="5" fillId="2" borderId="0" xfId="3" applyNumberFormat="1" applyFont="1" applyFill="1" applyBorder="1" applyAlignment="1">
      <alignment vertical="center"/>
    </xf>
    <xf numFmtId="164" fontId="5" fillId="2" borderId="0" xfId="1" applyNumberFormat="1" applyFont="1" applyFill="1" applyBorder="1" applyAlignment="1">
      <alignment vertical="center"/>
    </xf>
    <xf numFmtId="164" fontId="21" fillId="7" borderId="4" xfId="3" applyNumberFormat="1" applyFont="1" applyFill="1" applyBorder="1" applyAlignment="1">
      <alignment vertical="center"/>
    </xf>
    <xf numFmtId="43" fontId="22" fillId="3" borderId="2" xfId="4" applyFont="1" applyFill="1" applyBorder="1" applyAlignment="1">
      <alignment horizontal="justify" vertical="justify" wrapText="1"/>
    </xf>
    <xf numFmtId="164" fontId="3" fillId="2" borderId="3" xfId="3" applyNumberFormat="1" applyFont="1" applyFill="1" applyBorder="1" applyAlignment="1">
      <alignment horizontal="center" vertical="top"/>
    </xf>
    <xf numFmtId="164" fontId="6" fillId="4" borderId="3" xfId="4" applyNumberFormat="1" applyFont="1" applyFill="1" applyBorder="1" applyAlignment="1">
      <alignment horizontal="justify" vertical="top" wrapText="1"/>
    </xf>
    <xf numFmtId="164" fontId="3" fillId="2" borderId="3" xfId="4" applyNumberFormat="1" applyFont="1" applyFill="1" applyBorder="1" applyAlignment="1">
      <alignment horizontal="justify" vertical="top" wrapText="1"/>
    </xf>
    <xf numFmtId="164" fontId="5" fillId="2" borderId="3" xfId="4" applyNumberFormat="1" applyFont="1" applyFill="1" applyBorder="1" applyAlignment="1">
      <alignment horizontal="justify" vertical="top" wrapText="1"/>
    </xf>
    <xf numFmtId="164" fontId="8" fillId="2" borderId="3" xfId="4" applyNumberFormat="1" applyFont="1" applyFill="1" applyBorder="1" applyAlignment="1">
      <alignment horizontal="justify" vertical="top" wrapText="1"/>
    </xf>
    <xf numFmtId="0" fontId="8" fillId="2" borderId="3" xfId="0" applyNumberFormat="1" applyFont="1" applyFill="1" applyBorder="1" applyAlignment="1">
      <alignment vertical="top"/>
    </xf>
    <xf numFmtId="43" fontId="5" fillId="2" borderId="3" xfId="4" applyFont="1" applyFill="1" applyBorder="1" applyAlignment="1">
      <alignment horizontal="left" vertical="top" wrapText="1"/>
    </xf>
    <xf numFmtId="164" fontId="5" fillId="2" borderId="3" xfId="1" applyNumberFormat="1" applyFont="1" applyFill="1" applyBorder="1" applyAlignment="1">
      <alignment horizontal="right" vertical="center"/>
    </xf>
    <xf numFmtId="164" fontId="5" fillId="0" borderId="3" xfId="1" applyNumberFormat="1" applyFont="1" applyBorder="1" applyAlignment="1">
      <alignment horizontal="right" vertical="center"/>
    </xf>
    <xf numFmtId="164" fontId="3" fillId="2" borderId="3" xfId="1" applyNumberFormat="1" applyFont="1" applyFill="1" applyBorder="1" applyAlignment="1">
      <alignment horizontal="right" vertical="center"/>
    </xf>
    <xf numFmtId="164" fontId="5" fillId="2" borderId="3" xfId="1" applyNumberFormat="1" applyFont="1" applyFill="1" applyBorder="1" applyAlignment="1">
      <alignment horizontal="right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164" fontId="3" fillId="5" borderId="3" xfId="1" applyNumberFormat="1" applyFont="1" applyFill="1" applyBorder="1" applyAlignment="1">
      <alignment horizontal="right" vertical="center"/>
    </xf>
    <xf numFmtId="164" fontId="10" fillId="2" borderId="3" xfId="1" applyNumberFormat="1" applyFont="1" applyFill="1" applyBorder="1" applyAlignment="1">
      <alignment horizontal="right" vertical="center"/>
    </xf>
    <xf numFmtId="43" fontId="22" fillId="3" borderId="3" xfId="4" applyFont="1" applyFill="1" applyBorder="1" applyAlignment="1">
      <alignment horizontal="justify" vertical="justify" wrapText="1"/>
    </xf>
    <xf numFmtId="164" fontId="3" fillId="6" borderId="1" xfId="1" applyNumberFormat="1" applyFont="1" applyFill="1" applyBorder="1" applyAlignment="1">
      <alignment horizontal="right" vertical="center" wrapText="1"/>
    </xf>
    <xf numFmtId="164" fontId="3" fillId="4" borderId="3" xfId="1" applyNumberFormat="1" applyFont="1" applyFill="1" applyBorder="1" applyAlignment="1">
      <alignment horizontal="right" vertical="center"/>
    </xf>
    <xf numFmtId="164" fontId="4" fillId="0" borderId="0" xfId="1" applyNumberFormat="1" applyFont="1"/>
    <xf numFmtId="164" fontId="9" fillId="0" borderId="0" xfId="1" applyNumberFormat="1" applyFont="1"/>
    <xf numFmtId="164" fontId="21" fillId="7" borderId="4" xfId="1" applyNumberFormat="1" applyFont="1" applyFill="1" applyBorder="1" applyAlignment="1">
      <alignment horizontal="center" vertical="center"/>
    </xf>
    <xf numFmtId="164" fontId="21" fillId="7" borderId="4" xfId="1" applyNumberFormat="1" applyFont="1" applyFill="1" applyBorder="1" applyAlignment="1">
      <alignment wrapText="1"/>
    </xf>
    <xf numFmtId="164" fontId="3" fillId="2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Alignment="1">
      <alignment horizontal="right"/>
    </xf>
    <xf numFmtId="164" fontId="7" fillId="3" borderId="2" xfId="1" applyNumberFormat="1" applyFont="1" applyFill="1" applyBorder="1" applyAlignment="1">
      <alignment horizontal="right" vertical="center"/>
    </xf>
    <xf numFmtId="164" fontId="3" fillId="4" borderId="3" xfId="1" applyNumberFormat="1" applyFont="1" applyFill="1" applyBorder="1" applyAlignment="1">
      <alignment horizontal="right" vertical="center" wrapText="1"/>
    </xf>
    <xf numFmtId="164" fontId="7" fillId="3" borderId="3" xfId="1" applyNumberFormat="1" applyFont="1" applyFill="1" applyBorder="1" applyAlignment="1">
      <alignment vertical="center"/>
    </xf>
    <xf numFmtId="43" fontId="23" fillId="2" borderId="0" xfId="2" applyFont="1" applyFill="1" applyBorder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</cellXfs>
  <cellStyles count="154">
    <cellStyle name="Euro" xfId="6"/>
    <cellStyle name="Excel Built-in Comma" xfId="7"/>
    <cellStyle name="Heading" xfId="8"/>
    <cellStyle name="Heading1" xfId="9"/>
    <cellStyle name="Millares" xfId="1" builtinId="3"/>
    <cellStyle name="Millares [0] 2" xfId="10"/>
    <cellStyle name="Millares [0] 3" xfId="11"/>
    <cellStyle name="Millares 10" xfId="12"/>
    <cellStyle name="Millares 11" xfId="13"/>
    <cellStyle name="Millares 12" xfId="14"/>
    <cellStyle name="Millares 12 2" xfId="15"/>
    <cellStyle name="Millares 12 3" xfId="16"/>
    <cellStyle name="Millares 12 4" xfId="3"/>
    <cellStyle name="Millares 13" xfId="17"/>
    <cellStyle name="Millares 13 2" xfId="18"/>
    <cellStyle name="Millares 13 3" xfId="19"/>
    <cellStyle name="Millares 14" xfId="20"/>
    <cellStyle name="Millares 14 2" xfId="21"/>
    <cellStyle name="Millares 14 3" xfId="22"/>
    <cellStyle name="Millares 15" xfId="23"/>
    <cellStyle name="Millares 16" xfId="24"/>
    <cellStyle name="Millares 16 2" xfId="25"/>
    <cellStyle name="Millares 16 2 2" xfId="26"/>
    <cellStyle name="Millares 16 2 2 2" xfId="27"/>
    <cellStyle name="Millares 16 2 3" xfId="28"/>
    <cellStyle name="Millares 16 3" xfId="29"/>
    <cellStyle name="Millares 16 4" xfId="30"/>
    <cellStyle name="Millares 16 4 2" xfId="31"/>
    <cellStyle name="Millares 16 5" xfId="32"/>
    <cellStyle name="Millares 17" xfId="33"/>
    <cellStyle name="Millares 18" xfId="34"/>
    <cellStyle name="Millares 18 2" xfId="35"/>
    <cellStyle name="Millares 18 2 2" xfId="36"/>
    <cellStyle name="Millares 18 2 2 2" xfId="37"/>
    <cellStyle name="Millares 18 2 3" xfId="38"/>
    <cellStyle name="Millares 18 3" xfId="39"/>
    <cellStyle name="Millares 18 3 2" xfId="40"/>
    <cellStyle name="Millares 18 4" xfId="41"/>
    <cellStyle name="Millares 19" xfId="42"/>
    <cellStyle name="Millares 19 2" xfId="43"/>
    <cellStyle name="Millares 19 2 2" xfId="44"/>
    <cellStyle name="Millares 19 2 2 2" xfId="45"/>
    <cellStyle name="Millares 19 2 3" xfId="46"/>
    <cellStyle name="Millares 19 3" xfId="47"/>
    <cellStyle name="Millares 19 3 2" xfId="48"/>
    <cellStyle name="Millares 19 4" xfId="49"/>
    <cellStyle name="Millares 2" xfId="50"/>
    <cellStyle name="Millares 2 2" xfId="51"/>
    <cellStyle name="Millares 2 2 2" xfId="52"/>
    <cellStyle name="Millares 2 2 3" xfId="2"/>
    <cellStyle name="Millares 2 2 4" xfId="53"/>
    <cellStyle name="Millares 2 3" xfId="54"/>
    <cellStyle name="Millares 2 3 2" xfId="55"/>
    <cellStyle name="Millares 2 3 3" xfId="56"/>
    <cellStyle name="Millares 2 4" xfId="57"/>
    <cellStyle name="Millares 2 5" xfId="58"/>
    <cellStyle name="Millares 20" xfId="59"/>
    <cellStyle name="Millares 21" xfId="60"/>
    <cellStyle name="Millares 21 2" xfId="61"/>
    <cellStyle name="Millares 21 3" xfId="62"/>
    <cellStyle name="Millares 21 3 2" xfId="63"/>
    <cellStyle name="Millares 21 4" xfId="64"/>
    <cellStyle name="Millares 22" xfId="65"/>
    <cellStyle name="Millares 22 2" xfId="66"/>
    <cellStyle name="Millares 22 2 2" xfId="67"/>
    <cellStyle name="Millares 22 3" xfId="68"/>
    <cellStyle name="Millares 23" xfId="69"/>
    <cellStyle name="Millares 23 2" xfId="70"/>
    <cellStyle name="Millares 23 2 2" xfId="71"/>
    <cellStyle name="Millares 23 3" xfId="72"/>
    <cellStyle name="Millares 24" xfId="73"/>
    <cellStyle name="Millares 24 2" xfId="74"/>
    <cellStyle name="Millares 24 2 2" xfId="75"/>
    <cellStyle name="Millares 24 3" xfId="76"/>
    <cellStyle name="Millares 25" xfId="77"/>
    <cellStyle name="Millares 25 2" xfId="78"/>
    <cellStyle name="Millares 25 2 2" xfId="79"/>
    <cellStyle name="Millares 25 3" xfId="80"/>
    <cellStyle name="Millares 26" xfId="81"/>
    <cellStyle name="Millares 27" xfId="82"/>
    <cellStyle name="Millares 27 2" xfId="83"/>
    <cellStyle name="Millares 28" xfId="84"/>
    <cellStyle name="Millares 29" xfId="85"/>
    <cellStyle name="Millares 3" xfId="86"/>
    <cellStyle name="Millares 3 2" xfId="87"/>
    <cellStyle name="Millares 3 3" xfId="88"/>
    <cellStyle name="Millares 30" xfId="89"/>
    <cellStyle name="Millares 31" xfId="90"/>
    <cellStyle name="Millares 4" xfId="91"/>
    <cellStyle name="Millares 5" xfId="92"/>
    <cellStyle name="Millares 6" xfId="93"/>
    <cellStyle name="Millares 7" xfId="94"/>
    <cellStyle name="Millares 7 2" xfId="95"/>
    <cellStyle name="Millares 7 3" xfId="96"/>
    <cellStyle name="Millares 7 4" xfId="4"/>
    <cellStyle name="Millares 8" xfId="97"/>
    <cellStyle name="Millares 8 2" xfId="98"/>
    <cellStyle name="Millares 9" xfId="99"/>
    <cellStyle name="Moneda 2" xfId="100"/>
    <cellStyle name="Moneda 3" xfId="101"/>
    <cellStyle name="Normal" xfId="0" builtinId="0"/>
    <cellStyle name="Normal 10" xfId="102"/>
    <cellStyle name="Normal 10 2" xfId="103"/>
    <cellStyle name="Normal 10 2 2" xfId="104"/>
    <cellStyle name="Normal 10 2 2 2" xfId="105"/>
    <cellStyle name="Normal 10 2 3" xfId="106"/>
    <cellStyle name="Normal 10 3" xfId="107"/>
    <cellStyle name="Normal 10 3 2" xfId="108"/>
    <cellStyle name="Normal 10 4" xfId="109"/>
    <cellStyle name="Normal 11" xfId="110"/>
    <cellStyle name="Normal 11 2" xfId="111"/>
    <cellStyle name="Normal 11 2 2" xfId="112"/>
    <cellStyle name="Normal 11 3" xfId="113"/>
    <cellStyle name="Normal 12" xfId="114"/>
    <cellStyle name="Normal 13" xfId="115"/>
    <cellStyle name="Normal 13 2" xfId="116"/>
    <cellStyle name="Normal 14" xfId="117"/>
    <cellStyle name="Normal 15" xfId="118"/>
    <cellStyle name="Normal 15 2" xfId="119"/>
    <cellStyle name="Normal 16" xfId="120"/>
    <cellStyle name="Normal 2" xfId="121"/>
    <cellStyle name="Normal 2 2" xfId="122"/>
    <cellStyle name="Normal 2 2 2" xfId="123"/>
    <cellStyle name="Normal 2 3" xfId="124"/>
    <cellStyle name="Normal 2 3 2" xfId="125"/>
    <cellStyle name="Normal 2 3 3" xfId="126"/>
    <cellStyle name="Normal 2 4" xfId="127"/>
    <cellStyle name="Normal 2 5" xfId="128"/>
    <cellStyle name="Normal 3" xfId="129"/>
    <cellStyle name="Normal 3 2" xfId="130"/>
    <cellStyle name="Normal 3 3" xfId="131"/>
    <cellStyle name="Normal 3 4" xfId="132"/>
    <cellStyle name="Normal 3_CALENDARIZACION DE LA LEY DE INGRESOS 2016" xfId="133"/>
    <cellStyle name="Normal 4" xfId="134"/>
    <cellStyle name="Normal 4 2" xfId="135"/>
    <cellStyle name="Normal 4 2 2" xfId="136"/>
    <cellStyle name="Normal 4 3" xfId="137"/>
    <cellStyle name="Normal 5" xfId="138"/>
    <cellStyle name="Normal 5 2" xfId="139"/>
    <cellStyle name="Normal 6" xfId="5"/>
    <cellStyle name="Normal 6 2" xfId="140"/>
    <cellStyle name="Normal 6 3" xfId="141"/>
    <cellStyle name="Normal 7" xfId="142"/>
    <cellStyle name="Normal 8" xfId="143"/>
    <cellStyle name="Normal 9" xfId="144"/>
    <cellStyle name="Normal 9 2" xfId="145"/>
    <cellStyle name="Normal 9 2 2" xfId="146"/>
    <cellStyle name="Normal 9 2 2 2" xfId="147"/>
    <cellStyle name="Normal 9 2 3" xfId="148"/>
    <cellStyle name="Normal 9 3" xfId="149"/>
    <cellStyle name="Normal 9 3 2" xfId="150"/>
    <cellStyle name="Normal 9 4" xfId="151"/>
    <cellStyle name="Result" xfId="152"/>
    <cellStyle name="Result2" xfId="1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183"/>
  <sheetViews>
    <sheetView tabSelected="1" zoomScale="85" zoomScaleNormal="85" workbookViewId="0">
      <selection activeCell="E184" sqref="E184:E185"/>
    </sheetView>
  </sheetViews>
  <sheetFormatPr baseColWidth="10" defaultRowHeight="14.25"/>
  <cols>
    <col min="1" max="1" width="70.42578125" style="1" customWidth="1"/>
    <col min="2" max="2" width="18.85546875" style="57" bestFit="1" customWidth="1"/>
    <col min="3" max="4" width="19.5703125" style="57" bestFit="1" customWidth="1"/>
    <col min="5" max="5" width="20" style="57" bestFit="1" customWidth="1"/>
    <col min="6" max="6" width="11.42578125" style="1"/>
    <col min="7" max="7" width="18.85546875" style="57" bestFit="1" customWidth="1"/>
    <col min="8" max="8" width="15.7109375" style="57" bestFit="1" customWidth="1"/>
    <col min="9" max="16384" width="11.42578125" style="1"/>
  </cols>
  <sheetData>
    <row r="1" spans="1:5" ht="15">
      <c r="A1" s="67"/>
      <c r="B1" s="67"/>
      <c r="C1" s="67"/>
      <c r="D1" s="67"/>
      <c r="E1" s="67"/>
    </row>
    <row r="2" spans="1:5" ht="15">
      <c r="A2" s="67"/>
      <c r="B2" s="67"/>
      <c r="C2" s="67"/>
      <c r="D2" s="67"/>
      <c r="E2" s="67"/>
    </row>
    <row r="3" spans="1:5" ht="18">
      <c r="A3" s="66" t="s">
        <v>156</v>
      </c>
      <c r="B3" s="66"/>
      <c r="C3" s="66"/>
      <c r="D3" s="66"/>
      <c r="E3" s="66"/>
    </row>
    <row r="4" spans="1:5">
      <c r="A4" s="2"/>
      <c r="B4" s="3"/>
    </row>
    <row r="5" spans="1:5" ht="15" customHeight="1">
      <c r="A5" s="38" t="s">
        <v>1</v>
      </c>
      <c r="B5" s="59" t="s">
        <v>157</v>
      </c>
      <c r="C5" s="59" t="s">
        <v>158</v>
      </c>
      <c r="D5" s="59" t="s">
        <v>159</v>
      </c>
      <c r="E5" s="60" t="s">
        <v>2</v>
      </c>
    </row>
    <row r="6" spans="1:5" ht="5.0999999999999996" customHeight="1">
      <c r="A6" s="4"/>
      <c r="B6" s="61"/>
      <c r="C6" s="62"/>
      <c r="D6" s="62"/>
      <c r="E6" s="62"/>
    </row>
    <row r="7" spans="1:5" ht="15.75">
      <c r="A7" s="39" t="s">
        <v>3</v>
      </c>
      <c r="B7" s="63">
        <f>B9+B28+B30+B89+B99+B117</f>
        <v>3739157059.5299997</v>
      </c>
      <c r="C7" s="63">
        <f t="shared" ref="C7:E7" si="0">C9+C28+C30+C89+C99+C117</f>
        <v>374841636.47000003</v>
      </c>
      <c r="D7" s="63">
        <f t="shared" si="0"/>
        <v>4960395951.4200001</v>
      </c>
      <c r="E7" s="63">
        <f t="shared" si="0"/>
        <v>9074394647.4200001</v>
      </c>
    </row>
    <row r="8" spans="1:5" ht="5.0999999999999996" customHeight="1">
      <c r="A8" s="40"/>
      <c r="B8" s="47"/>
      <c r="C8" s="47"/>
      <c r="D8" s="47"/>
      <c r="E8" s="47"/>
    </row>
    <row r="9" spans="1:5" ht="15.75">
      <c r="A9" s="41" t="s">
        <v>4</v>
      </c>
      <c r="B9" s="56">
        <f>B10+B13+B16+B18+B22+B25</f>
        <v>3452119709</v>
      </c>
      <c r="C9" s="56">
        <f t="shared" ref="C9:D9" si="1">C10+C13+C16+C18+C22+C25</f>
        <v>33226532</v>
      </c>
      <c r="D9" s="56">
        <f t="shared" si="1"/>
        <v>332949869</v>
      </c>
      <c r="E9" s="56">
        <f>E10+E13+E16+E18+E22+E25</f>
        <v>3818296110</v>
      </c>
    </row>
    <row r="10" spans="1:5" ht="15">
      <c r="A10" s="42" t="s">
        <v>5</v>
      </c>
      <c r="B10" s="51">
        <f>B11+B12</f>
        <v>7242041</v>
      </c>
      <c r="C10" s="51">
        <f t="shared" ref="C10:E10" si="2">C11+C12</f>
        <v>3146562</v>
      </c>
      <c r="D10" s="51">
        <f t="shared" si="2"/>
        <v>7172201</v>
      </c>
      <c r="E10" s="51">
        <f t="shared" si="2"/>
        <v>17560804</v>
      </c>
    </row>
    <row r="11" spans="1:5">
      <c r="A11" s="43" t="s">
        <v>6</v>
      </c>
      <c r="B11" s="50">
        <v>4337925</v>
      </c>
      <c r="C11" s="50">
        <v>193245</v>
      </c>
      <c r="D11" s="50">
        <v>4915628</v>
      </c>
      <c r="E11" s="50">
        <f>SUM(B11:D11)</f>
        <v>9446798</v>
      </c>
    </row>
    <row r="12" spans="1:5">
      <c r="A12" s="43" t="s">
        <v>7</v>
      </c>
      <c r="B12" s="50">
        <v>2904116</v>
      </c>
      <c r="C12" s="50">
        <v>2953317</v>
      </c>
      <c r="D12" s="50">
        <v>2256573</v>
      </c>
      <c r="E12" s="50">
        <f>SUM(B12:D12)</f>
        <v>8114006</v>
      </c>
    </row>
    <row r="13" spans="1:5" ht="30">
      <c r="A13" s="42" t="s">
        <v>8</v>
      </c>
      <c r="B13" s="49">
        <f>B14</f>
        <v>10399157</v>
      </c>
      <c r="C13" s="49">
        <f t="shared" ref="C13:E13" si="3">C14</f>
        <v>11273788</v>
      </c>
      <c r="D13" s="49">
        <f t="shared" si="3"/>
        <v>8355737</v>
      </c>
      <c r="E13" s="49">
        <f t="shared" si="3"/>
        <v>30028682</v>
      </c>
    </row>
    <row r="14" spans="1:5">
      <c r="A14" s="44" t="s">
        <v>9</v>
      </c>
      <c r="B14" s="50">
        <v>10399157</v>
      </c>
      <c r="C14" s="50">
        <v>11273788</v>
      </c>
      <c r="D14" s="50">
        <v>8355737</v>
      </c>
      <c r="E14" s="50">
        <f t="shared" ref="E14:E15" si="4">SUM(B14:D14)</f>
        <v>30028682</v>
      </c>
    </row>
    <row r="15" spans="1:5" ht="28.5">
      <c r="A15" s="43" t="s">
        <v>10</v>
      </c>
      <c r="B15" s="50">
        <v>0</v>
      </c>
      <c r="C15" s="50">
        <v>0</v>
      </c>
      <c r="D15" s="50">
        <v>0</v>
      </c>
      <c r="E15" s="50">
        <f t="shared" si="4"/>
        <v>0</v>
      </c>
    </row>
    <row r="16" spans="1:5" ht="15">
      <c r="A16" s="42" t="s">
        <v>11</v>
      </c>
      <c r="B16" s="49">
        <f>B17</f>
        <v>2070845659</v>
      </c>
      <c r="C16" s="49">
        <f t="shared" ref="C16:E16" si="5">C17</f>
        <v>5385566</v>
      </c>
      <c r="D16" s="49">
        <f t="shared" si="5"/>
        <v>290346391</v>
      </c>
      <c r="E16" s="49">
        <f t="shared" si="5"/>
        <v>2366577616</v>
      </c>
    </row>
    <row r="17" spans="1:5">
      <c r="A17" s="43" t="s">
        <v>12</v>
      </c>
      <c r="B17" s="50">
        <v>2070845659</v>
      </c>
      <c r="C17" s="50">
        <v>5385566</v>
      </c>
      <c r="D17" s="50">
        <v>290346391</v>
      </c>
      <c r="E17" s="50">
        <f>SUM(B17:D17)</f>
        <v>2366577616</v>
      </c>
    </row>
    <row r="18" spans="1:5" ht="15">
      <c r="A18" s="42" t="s">
        <v>13</v>
      </c>
      <c r="B18" s="49">
        <f>B19+B20+B21</f>
        <v>1298525259</v>
      </c>
      <c r="C18" s="49">
        <f t="shared" ref="C18:E18" si="6">C19+C20+C21</f>
        <v>876261</v>
      </c>
      <c r="D18" s="49">
        <f t="shared" si="6"/>
        <v>1591029</v>
      </c>
      <c r="E18" s="49">
        <f t="shared" si="6"/>
        <v>1300992549</v>
      </c>
    </row>
    <row r="19" spans="1:5">
      <c r="A19" s="45" t="s">
        <v>14</v>
      </c>
      <c r="B19" s="50">
        <v>19290</v>
      </c>
      <c r="C19" s="50">
        <v>21301</v>
      </c>
      <c r="D19" s="50">
        <v>20058</v>
      </c>
      <c r="E19" s="50">
        <f t="shared" ref="E19:E21" si="7">SUM(B19:D19)</f>
        <v>60649</v>
      </c>
    </row>
    <row r="20" spans="1:5">
      <c r="A20" s="45" t="s">
        <v>15</v>
      </c>
      <c r="B20" s="50">
        <v>0</v>
      </c>
      <c r="C20" s="50">
        <v>0</v>
      </c>
      <c r="D20" s="50">
        <v>0</v>
      </c>
      <c r="E20" s="50">
        <f t="shared" si="7"/>
        <v>0</v>
      </c>
    </row>
    <row r="21" spans="1:5">
      <c r="A21" s="45" t="s">
        <v>16</v>
      </c>
      <c r="B21" s="50">
        <v>1298505969</v>
      </c>
      <c r="C21" s="50">
        <v>854960</v>
      </c>
      <c r="D21" s="50">
        <v>1570971</v>
      </c>
      <c r="E21" s="50">
        <f t="shared" si="7"/>
        <v>1300931900</v>
      </c>
    </row>
    <row r="22" spans="1:5" ht="15">
      <c r="A22" s="42" t="s">
        <v>17</v>
      </c>
      <c r="B22" s="49">
        <f>B23+B24</f>
        <v>62096851</v>
      </c>
      <c r="C22" s="49">
        <f t="shared" ref="C22:E22" si="8">C23+C24</f>
        <v>10769558</v>
      </c>
      <c r="D22" s="49">
        <f t="shared" si="8"/>
        <v>24593240</v>
      </c>
      <c r="E22" s="49">
        <f t="shared" si="8"/>
        <v>97459649</v>
      </c>
    </row>
    <row r="23" spans="1:5">
      <c r="A23" s="46" t="s">
        <v>18</v>
      </c>
      <c r="B23" s="50">
        <v>3102502</v>
      </c>
      <c r="C23" s="50">
        <v>2349167</v>
      </c>
      <c r="D23" s="50">
        <v>1322731</v>
      </c>
      <c r="E23" s="50">
        <f t="shared" ref="E23:E24" si="9">SUM(B23:D23)</f>
        <v>6774400</v>
      </c>
    </row>
    <row r="24" spans="1:5">
      <c r="A24" s="46" t="s">
        <v>19</v>
      </c>
      <c r="B24" s="50">
        <v>58994349</v>
      </c>
      <c r="C24" s="50">
        <v>8420391</v>
      </c>
      <c r="D24" s="50">
        <v>23270509</v>
      </c>
      <c r="E24" s="50">
        <f t="shared" si="9"/>
        <v>90685249</v>
      </c>
    </row>
    <row r="25" spans="1:5" ht="45">
      <c r="A25" s="42" t="s">
        <v>20</v>
      </c>
      <c r="B25" s="49">
        <f>B26</f>
        <v>3010742</v>
      </c>
      <c r="C25" s="49">
        <f t="shared" ref="C25:E25" si="10">C26</f>
        <v>1774797</v>
      </c>
      <c r="D25" s="49">
        <f t="shared" si="10"/>
        <v>891271</v>
      </c>
      <c r="E25" s="49">
        <f t="shared" si="10"/>
        <v>5676810</v>
      </c>
    </row>
    <row r="26" spans="1:5">
      <c r="A26" s="44" t="s">
        <v>21</v>
      </c>
      <c r="B26" s="50">
        <v>3010742</v>
      </c>
      <c r="C26" s="50">
        <v>1774797</v>
      </c>
      <c r="D26" s="50">
        <v>891271</v>
      </c>
      <c r="E26" s="50">
        <f>SUM(B26:D26)</f>
        <v>5676810</v>
      </c>
    </row>
    <row r="27" spans="1:5" ht="5.0999999999999996" customHeight="1">
      <c r="A27" s="7"/>
      <c r="B27" s="47"/>
      <c r="C27" s="47"/>
      <c r="D27" s="47"/>
      <c r="E27" s="47"/>
    </row>
    <row r="28" spans="1:5" ht="15.75">
      <c r="A28" s="41" t="s">
        <v>22</v>
      </c>
      <c r="B28" s="64">
        <v>0</v>
      </c>
      <c r="C28" s="56">
        <v>0</v>
      </c>
      <c r="D28" s="64">
        <v>32245466.34</v>
      </c>
      <c r="E28" s="56">
        <f>SUM(B28:D28)</f>
        <v>32245466.34</v>
      </c>
    </row>
    <row r="29" spans="1:5" ht="5.0999999999999996" customHeight="1">
      <c r="A29" s="9"/>
      <c r="B29" s="48"/>
      <c r="C29" s="48"/>
      <c r="D29" s="48"/>
      <c r="E29" s="48"/>
    </row>
    <row r="30" spans="1:5" ht="15.75">
      <c r="A30" s="41" t="s">
        <v>23</v>
      </c>
      <c r="B30" s="56">
        <f>B31+B33+B84+B85</f>
        <v>155675382</v>
      </c>
      <c r="C30" s="56">
        <f t="shared" ref="C30:E30" si="11">C31+C33+C84+C85</f>
        <v>169267865</v>
      </c>
      <c r="D30" s="56">
        <f t="shared" si="11"/>
        <v>111634474</v>
      </c>
      <c r="E30" s="56">
        <f t="shared" si="11"/>
        <v>436577721</v>
      </c>
    </row>
    <row r="31" spans="1:5" ht="30">
      <c r="A31" s="5" t="s">
        <v>24</v>
      </c>
      <c r="B31" s="49">
        <f>B32</f>
        <v>260330</v>
      </c>
      <c r="C31" s="49">
        <f t="shared" ref="C31:E31" si="12">C32</f>
        <v>237960</v>
      </c>
      <c r="D31" s="49">
        <f t="shared" si="12"/>
        <v>280815</v>
      </c>
      <c r="E31" s="49">
        <f t="shared" si="12"/>
        <v>779105</v>
      </c>
    </row>
    <row r="32" spans="1:5">
      <c r="A32" s="6" t="s">
        <v>25</v>
      </c>
      <c r="B32" s="50">
        <v>260330</v>
      </c>
      <c r="C32" s="50">
        <v>237960</v>
      </c>
      <c r="D32" s="50">
        <v>280815</v>
      </c>
      <c r="E32" s="50">
        <f>SUM(B32:D32)</f>
        <v>779105</v>
      </c>
    </row>
    <row r="33" spans="1:5" ht="15">
      <c r="A33" s="5" t="s">
        <v>26</v>
      </c>
      <c r="B33" s="49">
        <f>B34+B42+B55+B60+B66+B72+B73+B78+B79+B81+B82+B83</f>
        <v>154955867</v>
      </c>
      <c r="C33" s="49">
        <f t="shared" ref="C33:E33" si="13">C34+C42+C55+C60+C66+C72+C73+C78+C79+C81+C82+C83</f>
        <v>168328726</v>
      </c>
      <c r="D33" s="49">
        <f t="shared" si="13"/>
        <v>110873152</v>
      </c>
      <c r="E33" s="49">
        <f t="shared" si="13"/>
        <v>434157745</v>
      </c>
    </row>
    <row r="34" spans="1:5" ht="15">
      <c r="A34" s="5" t="s">
        <v>27</v>
      </c>
      <c r="B34" s="49">
        <f>SUM(B35:B41)</f>
        <v>31531398</v>
      </c>
      <c r="C34" s="49">
        <f t="shared" ref="C34:E34" si="14">SUM(C35:C41)</f>
        <v>36937711</v>
      </c>
      <c r="D34" s="49">
        <f t="shared" si="14"/>
        <v>29489258</v>
      </c>
      <c r="E34" s="49">
        <f t="shared" si="14"/>
        <v>97958367</v>
      </c>
    </row>
    <row r="35" spans="1:5">
      <c r="A35" s="6" t="s">
        <v>28</v>
      </c>
      <c r="B35" s="50">
        <v>1158850</v>
      </c>
      <c r="C35" s="50">
        <v>1433990</v>
      </c>
      <c r="D35" s="50">
        <v>1124415</v>
      </c>
      <c r="E35" s="50">
        <f t="shared" ref="E35:E41" si="15">SUM(B35:D35)</f>
        <v>3717255</v>
      </c>
    </row>
    <row r="36" spans="1:5">
      <c r="A36" s="10" t="s">
        <v>29</v>
      </c>
      <c r="B36" s="50">
        <v>10375250</v>
      </c>
      <c r="C36" s="50">
        <v>12763135</v>
      </c>
      <c r="D36" s="50">
        <v>9192195</v>
      </c>
      <c r="E36" s="50">
        <f t="shared" si="15"/>
        <v>32330580</v>
      </c>
    </row>
    <row r="37" spans="1:5">
      <c r="A37" s="10" t="s">
        <v>30</v>
      </c>
      <c r="B37" s="50">
        <v>11898598</v>
      </c>
      <c r="C37" s="50">
        <v>13300457</v>
      </c>
      <c r="D37" s="50">
        <v>11416839</v>
      </c>
      <c r="E37" s="50">
        <f t="shared" si="15"/>
        <v>36615894</v>
      </c>
    </row>
    <row r="38" spans="1:5">
      <c r="A38" s="10" t="s">
        <v>31</v>
      </c>
      <c r="B38" s="50">
        <v>232220</v>
      </c>
      <c r="C38" s="50">
        <v>320975</v>
      </c>
      <c r="D38" s="50">
        <v>307805</v>
      </c>
      <c r="E38" s="50">
        <f t="shared" si="15"/>
        <v>861000</v>
      </c>
    </row>
    <row r="39" spans="1:5">
      <c r="A39" s="10" t="s">
        <v>32</v>
      </c>
      <c r="B39" s="50">
        <v>0</v>
      </c>
      <c r="C39" s="50">
        <v>0</v>
      </c>
      <c r="D39" s="50">
        <v>0</v>
      </c>
      <c r="E39" s="50">
        <f t="shared" si="15"/>
        <v>0</v>
      </c>
    </row>
    <row r="40" spans="1:5">
      <c r="A40" s="10" t="s">
        <v>33</v>
      </c>
      <c r="B40" s="50">
        <v>7866480</v>
      </c>
      <c r="C40" s="50">
        <v>9119154</v>
      </c>
      <c r="D40" s="50">
        <v>7448004</v>
      </c>
      <c r="E40" s="50">
        <f t="shared" si="15"/>
        <v>24433638</v>
      </c>
    </row>
    <row r="41" spans="1:5">
      <c r="A41" s="6" t="s">
        <v>34</v>
      </c>
      <c r="B41" s="50">
        <v>0</v>
      </c>
      <c r="C41" s="50">
        <v>0</v>
      </c>
      <c r="D41" s="50">
        <v>0</v>
      </c>
      <c r="E41" s="50">
        <f t="shared" si="15"/>
        <v>0</v>
      </c>
    </row>
    <row r="42" spans="1:5" ht="15">
      <c r="A42" s="5" t="s">
        <v>0</v>
      </c>
      <c r="B42" s="49">
        <f>SUM(B43:B54)</f>
        <v>106314093</v>
      </c>
      <c r="C42" s="49">
        <f t="shared" ref="C42:E42" si="16">SUM(C43:C54)</f>
        <v>96550281</v>
      </c>
      <c r="D42" s="49">
        <f t="shared" si="16"/>
        <v>62442028</v>
      </c>
      <c r="E42" s="49">
        <f t="shared" si="16"/>
        <v>265306402</v>
      </c>
    </row>
    <row r="43" spans="1:5">
      <c r="A43" s="6" t="s">
        <v>35</v>
      </c>
      <c r="B43" s="50">
        <v>33575</v>
      </c>
      <c r="C43" s="50">
        <v>68660</v>
      </c>
      <c r="D43" s="50">
        <v>57400</v>
      </c>
      <c r="E43" s="50">
        <f t="shared" ref="E43:E54" si="17">SUM(B43:D43)</f>
        <v>159635</v>
      </c>
    </row>
    <row r="44" spans="1:5">
      <c r="A44" s="11" t="s">
        <v>36</v>
      </c>
      <c r="B44" s="50">
        <v>2860</v>
      </c>
      <c r="C44" s="50">
        <v>6490</v>
      </c>
      <c r="D44" s="50">
        <v>4070</v>
      </c>
      <c r="E44" s="50">
        <f t="shared" si="17"/>
        <v>13420</v>
      </c>
    </row>
    <row r="45" spans="1:5">
      <c r="A45" s="10" t="s">
        <v>37</v>
      </c>
      <c r="B45" s="50">
        <v>10700</v>
      </c>
      <c r="C45" s="50">
        <v>18410</v>
      </c>
      <c r="D45" s="50">
        <v>11050</v>
      </c>
      <c r="E45" s="50">
        <f t="shared" si="17"/>
        <v>40160</v>
      </c>
    </row>
    <row r="46" spans="1:5">
      <c r="A46" s="10" t="s">
        <v>38</v>
      </c>
      <c r="B46" s="50">
        <v>0</v>
      </c>
      <c r="C46" s="50">
        <v>0</v>
      </c>
      <c r="D46" s="50">
        <v>0</v>
      </c>
      <c r="E46" s="50">
        <f t="shared" si="17"/>
        <v>0</v>
      </c>
    </row>
    <row r="47" spans="1:5">
      <c r="A47" s="10" t="s">
        <v>39</v>
      </c>
      <c r="B47" s="50">
        <v>15916381</v>
      </c>
      <c r="C47" s="50">
        <v>20008515</v>
      </c>
      <c r="D47" s="50">
        <v>14228815</v>
      </c>
      <c r="E47" s="50">
        <f t="shared" si="17"/>
        <v>50153711</v>
      </c>
    </row>
    <row r="48" spans="1:5">
      <c r="A48" s="10" t="s">
        <v>40</v>
      </c>
      <c r="B48" s="50">
        <v>296514</v>
      </c>
      <c r="C48" s="50">
        <v>1303217</v>
      </c>
      <c r="D48" s="50">
        <v>85000</v>
      </c>
      <c r="E48" s="50">
        <f t="shared" si="17"/>
        <v>1684731</v>
      </c>
    </row>
    <row r="49" spans="1:5">
      <c r="A49" s="10" t="s">
        <v>41</v>
      </c>
      <c r="B49" s="50">
        <v>285788</v>
      </c>
      <c r="C49" s="50">
        <v>272439</v>
      </c>
      <c r="D49" s="50">
        <v>778882</v>
      </c>
      <c r="E49" s="50">
        <f t="shared" si="17"/>
        <v>1337109</v>
      </c>
    </row>
    <row r="50" spans="1:5">
      <c r="A50" s="10" t="s">
        <v>42</v>
      </c>
      <c r="B50" s="50">
        <v>89339605</v>
      </c>
      <c r="C50" s="50">
        <v>74462100</v>
      </c>
      <c r="D50" s="50">
        <v>46765041</v>
      </c>
      <c r="E50" s="50">
        <f t="shared" si="17"/>
        <v>210566746</v>
      </c>
    </row>
    <row r="51" spans="1:5">
      <c r="A51" s="10" t="s">
        <v>43</v>
      </c>
      <c r="B51" s="50">
        <v>411900</v>
      </c>
      <c r="C51" s="50">
        <v>392420</v>
      </c>
      <c r="D51" s="50">
        <v>490070</v>
      </c>
      <c r="E51" s="50">
        <f t="shared" si="17"/>
        <v>1294390</v>
      </c>
    </row>
    <row r="52" spans="1:5">
      <c r="A52" s="10" t="s">
        <v>44</v>
      </c>
      <c r="B52" s="50">
        <v>0</v>
      </c>
      <c r="C52" s="50">
        <v>0</v>
      </c>
      <c r="D52" s="50">
        <v>0</v>
      </c>
      <c r="E52" s="50">
        <f t="shared" si="17"/>
        <v>0</v>
      </c>
    </row>
    <row r="53" spans="1:5">
      <c r="A53" s="10" t="s">
        <v>45</v>
      </c>
      <c r="B53" s="50">
        <v>5250</v>
      </c>
      <c r="C53" s="50">
        <v>3150</v>
      </c>
      <c r="D53" s="50">
        <v>4900</v>
      </c>
      <c r="E53" s="50">
        <f t="shared" si="17"/>
        <v>13300</v>
      </c>
    </row>
    <row r="54" spans="1:5">
      <c r="A54" s="10" t="s">
        <v>46</v>
      </c>
      <c r="B54" s="50">
        <v>11520</v>
      </c>
      <c r="C54" s="50">
        <v>14880</v>
      </c>
      <c r="D54" s="50">
        <v>16800</v>
      </c>
      <c r="E54" s="50">
        <f t="shared" si="17"/>
        <v>43200</v>
      </c>
    </row>
    <row r="55" spans="1:5" ht="15">
      <c r="A55" s="5" t="s">
        <v>47</v>
      </c>
      <c r="B55" s="49">
        <f>SUM(B56:B59)</f>
        <v>352400</v>
      </c>
      <c r="C55" s="49">
        <f t="shared" ref="C55:E55" si="18">SUM(C56:C59)</f>
        <v>504500</v>
      </c>
      <c r="D55" s="49">
        <f t="shared" si="18"/>
        <v>389535</v>
      </c>
      <c r="E55" s="49">
        <f t="shared" si="18"/>
        <v>1246435</v>
      </c>
    </row>
    <row r="56" spans="1:5">
      <c r="A56" s="10" t="s">
        <v>48</v>
      </c>
      <c r="B56" s="50">
        <v>350900</v>
      </c>
      <c r="C56" s="50">
        <v>499350</v>
      </c>
      <c r="D56" s="50">
        <v>384895</v>
      </c>
      <c r="E56" s="50">
        <f t="shared" ref="E56:E59" si="19">SUM(B56:D56)</f>
        <v>1235145</v>
      </c>
    </row>
    <row r="57" spans="1:5">
      <c r="A57" s="10" t="s">
        <v>49</v>
      </c>
      <c r="B57" s="50">
        <v>1500</v>
      </c>
      <c r="C57" s="50">
        <v>1000</v>
      </c>
      <c r="D57" s="50">
        <v>2040</v>
      </c>
      <c r="E57" s="50">
        <f t="shared" si="19"/>
        <v>4540</v>
      </c>
    </row>
    <row r="58" spans="1:5">
      <c r="A58" s="10" t="s">
        <v>50</v>
      </c>
      <c r="B58" s="50">
        <v>0</v>
      </c>
      <c r="C58" s="50">
        <v>4150</v>
      </c>
      <c r="D58" s="50">
        <v>2600</v>
      </c>
      <c r="E58" s="50">
        <f t="shared" si="19"/>
        <v>6750</v>
      </c>
    </row>
    <row r="59" spans="1:5" ht="28.5">
      <c r="A59" s="10" t="s">
        <v>51</v>
      </c>
      <c r="B59" s="50">
        <v>0</v>
      </c>
      <c r="C59" s="50">
        <v>0</v>
      </c>
      <c r="D59" s="50">
        <v>0</v>
      </c>
      <c r="E59" s="50">
        <f t="shared" si="19"/>
        <v>0</v>
      </c>
    </row>
    <row r="60" spans="1:5" ht="15">
      <c r="A60" s="5" t="s">
        <v>52</v>
      </c>
      <c r="B60" s="49">
        <f>SUM(B61:B65)</f>
        <v>4834200</v>
      </c>
      <c r="C60" s="49">
        <f t="shared" ref="C60:E60" si="20">SUM(C61:C65)</f>
        <v>9440215</v>
      </c>
      <c r="D60" s="49">
        <f t="shared" si="20"/>
        <v>5353110</v>
      </c>
      <c r="E60" s="49">
        <f t="shared" si="20"/>
        <v>19627525</v>
      </c>
    </row>
    <row r="61" spans="1:5">
      <c r="A61" s="10" t="s">
        <v>53</v>
      </c>
      <c r="B61" s="50">
        <v>126720</v>
      </c>
      <c r="C61" s="50">
        <v>234290</v>
      </c>
      <c r="D61" s="50">
        <v>166050</v>
      </c>
      <c r="E61" s="50">
        <f t="shared" ref="E61:E65" si="21">SUM(B61:D61)</f>
        <v>527060</v>
      </c>
    </row>
    <row r="62" spans="1:5">
      <c r="A62" s="10" t="s">
        <v>54</v>
      </c>
      <c r="B62" s="50">
        <v>3832070</v>
      </c>
      <c r="C62" s="50">
        <v>7306065</v>
      </c>
      <c r="D62" s="50">
        <v>4454455</v>
      </c>
      <c r="E62" s="50">
        <f t="shared" si="21"/>
        <v>15592590</v>
      </c>
    </row>
    <row r="63" spans="1:5">
      <c r="A63" s="10" t="s">
        <v>55</v>
      </c>
      <c r="B63" s="50">
        <v>139060</v>
      </c>
      <c r="C63" s="50">
        <v>152585</v>
      </c>
      <c r="D63" s="50">
        <v>118090</v>
      </c>
      <c r="E63" s="50">
        <f t="shared" si="21"/>
        <v>409735</v>
      </c>
    </row>
    <row r="64" spans="1:5">
      <c r="A64" s="10" t="s">
        <v>56</v>
      </c>
      <c r="B64" s="50">
        <v>28350</v>
      </c>
      <c r="C64" s="50">
        <v>7275</v>
      </c>
      <c r="D64" s="50">
        <v>26515</v>
      </c>
      <c r="E64" s="50">
        <f t="shared" si="21"/>
        <v>62140</v>
      </c>
    </row>
    <row r="65" spans="1:5">
      <c r="A65" s="10" t="s">
        <v>57</v>
      </c>
      <c r="B65" s="50">
        <v>708000</v>
      </c>
      <c r="C65" s="50">
        <v>1740000</v>
      </c>
      <c r="D65" s="50">
        <v>588000</v>
      </c>
      <c r="E65" s="50">
        <f t="shared" si="21"/>
        <v>3036000</v>
      </c>
    </row>
    <row r="66" spans="1:5" ht="15">
      <c r="A66" s="5" t="s">
        <v>58</v>
      </c>
      <c r="B66" s="49">
        <f>SUM(B67:B71)</f>
        <v>4979839</v>
      </c>
      <c r="C66" s="49">
        <f t="shared" ref="C66:E66" si="22">SUM(C67:C71)</f>
        <v>16483892</v>
      </c>
      <c r="D66" s="49">
        <f t="shared" si="22"/>
        <v>5445387</v>
      </c>
      <c r="E66" s="49">
        <f t="shared" si="22"/>
        <v>26909118</v>
      </c>
    </row>
    <row r="67" spans="1:5">
      <c r="A67" s="10" t="s">
        <v>59</v>
      </c>
      <c r="B67" s="50">
        <v>1130345</v>
      </c>
      <c r="C67" s="50">
        <v>12366212</v>
      </c>
      <c r="D67" s="50">
        <v>1821206</v>
      </c>
      <c r="E67" s="50">
        <f t="shared" ref="E67:E72" si="23">SUM(B67:D67)</f>
        <v>15317763</v>
      </c>
    </row>
    <row r="68" spans="1:5">
      <c r="A68" s="10" t="s">
        <v>60</v>
      </c>
      <c r="B68" s="50">
        <v>3754614</v>
      </c>
      <c r="C68" s="50">
        <v>4056400</v>
      </c>
      <c r="D68" s="50">
        <v>3565351</v>
      </c>
      <c r="E68" s="50">
        <f t="shared" si="23"/>
        <v>11376365</v>
      </c>
    </row>
    <row r="69" spans="1:5">
      <c r="A69" s="12" t="s">
        <v>61</v>
      </c>
      <c r="B69" s="50">
        <v>78980</v>
      </c>
      <c r="C69" s="50">
        <v>46400</v>
      </c>
      <c r="D69" s="50">
        <v>49890</v>
      </c>
      <c r="E69" s="50">
        <f t="shared" si="23"/>
        <v>175270</v>
      </c>
    </row>
    <row r="70" spans="1:5">
      <c r="A70" s="13" t="s">
        <v>62</v>
      </c>
      <c r="B70" s="50">
        <v>8700</v>
      </c>
      <c r="C70" s="50">
        <v>7680</v>
      </c>
      <c r="D70" s="50">
        <v>3840</v>
      </c>
      <c r="E70" s="50">
        <f t="shared" si="23"/>
        <v>20220</v>
      </c>
    </row>
    <row r="71" spans="1:5">
      <c r="A71" s="14" t="s">
        <v>63</v>
      </c>
      <c r="B71" s="50">
        <v>7200</v>
      </c>
      <c r="C71" s="50">
        <v>7200</v>
      </c>
      <c r="D71" s="50">
        <v>5100</v>
      </c>
      <c r="E71" s="50">
        <f t="shared" si="23"/>
        <v>19500</v>
      </c>
    </row>
    <row r="72" spans="1:5" ht="15">
      <c r="A72" s="5" t="s">
        <v>64</v>
      </c>
      <c r="B72" s="51">
        <v>5115510</v>
      </c>
      <c r="C72" s="51">
        <v>6383110</v>
      </c>
      <c r="D72" s="51">
        <v>5201400</v>
      </c>
      <c r="E72" s="51">
        <f t="shared" si="23"/>
        <v>16700020</v>
      </c>
    </row>
    <row r="73" spans="1:5" ht="15">
      <c r="A73" s="5" t="s">
        <v>65</v>
      </c>
      <c r="B73" s="49">
        <f>SUM(B74:B77)</f>
        <v>355591</v>
      </c>
      <c r="C73" s="49">
        <f t="shared" ref="C73:E73" si="24">SUM(C74:C77)</f>
        <v>337597</v>
      </c>
      <c r="D73" s="49">
        <f t="shared" si="24"/>
        <v>360927</v>
      </c>
      <c r="E73" s="49">
        <f t="shared" si="24"/>
        <v>1054115</v>
      </c>
    </row>
    <row r="74" spans="1:5">
      <c r="A74" s="10" t="s">
        <v>66</v>
      </c>
      <c r="B74" s="50">
        <v>228255</v>
      </c>
      <c r="C74" s="50">
        <v>219293</v>
      </c>
      <c r="D74" s="50">
        <v>309389</v>
      </c>
      <c r="E74" s="50">
        <f t="shared" ref="E74:E78" si="25">SUM(B74:D74)</f>
        <v>756937</v>
      </c>
    </row>
    <row r="75" spans="1:5">
      <c r="A75" s="15" t="s">
        <v>67</v>
      </c>
      <c r="B75" s="50">
        <v>127336</v>
      </c>
      <c r="C75" s="50">
        <v>109344</v>
      </c>
      <c r="D75" s="50">
        <v>51538</v>
      </c>
      <c r="E75" s="50">
        <f t="shared" si="25"/>
        <v>288218</v>
      </c>
    </row>
    <row r="76" spans="1:5">
      <c r="A76" s="15" t="s">
        <v>68</v>
      </c>
      <c r="B76" s="50">
        <v>0</v>
      </c>
      <c r="C76" s="50">
        <v>0</v>
      </c>
      <c r="D76" s="50">
        <v>0</v>
      </c>
      <c r="E76" s="50">
        <f t="shared" si="25"/>
        <v>0</v>
      </c>
    </row>
    <row r="77" spans="1:5">
      <c r="A77" s="15" t="s">
        <v>69</v>
      </c>
      <c r="B77" s="50">
        <v>0</v>
      </c>
      <c r="C77" s="50">
        <v>8960</v>
      </c>
      <c r="D77" s="50">
        <v>0</v>
      </c>
      <c r="E77" s="50">
        <f t="shared" si="25"/>
        <v>8960</v>
      </c>
    </row>
    <row r="78" spans="1:5" ht="15">
      <c r="A78" s="5" t="s">
        <v>70</v>
      </c>
      <c r="B78" s="51">
        <v>843821</v>
      </c>
      <c r="C78" s="51">
        <v>1114877</v>
      </c>
      <c r="D78" s="51">
        <v>1667358</v>
      </c>
      <c r="E78" s="50">
        <f t="shared" si="25"/>
        <v>3626056</v>
      </c>
    </row>
    <row r="79" spans="1:5" ht="15">
      <c r="A79" s="5" t="s">
        <v>71</v>
      </c>
      <c r="B79" s="49">
        <f>B80</f>
        <v>504064</v>
      </c>
      <c r="C79" s="49">
        <f t="shared" ref="C79:E79" si="26">C80</f>
        <v>495914</v>
      </c>
      <c r="D79" s="49">
        <f t="shared" si="26"/>
        <v>455820</v>
      </c>
      <c r="E79" s="49">
        <f t="shared" si="26"/>
        <v>1455798</v>
      </c>
    </row>
    <row r="80" spans="1:5" ht="28.5">
      <c r="A80" s="10" t="s">
        <v>72</v>
      </c>
      <c r="B80" s="50">
        <v>504064</v>
      </c>
      <c r="C80" s="50">
        <v>495914</v>
      </c>
      <c r="D80" s="50">
        <v>455820</v>
      </c>
      <c r="E80" s="50">
        <f>SUM(B80:D80)</f>
        <v>1455798</v>
      </c>
    </row>
    <row r="81" spans="1:8" s="17" customFormat="1" ht="15">
      <c r="A81" s="16" t="s">
        <v>73</v>
      </c>
      <c r="B81" s="51">
        <v>80931</v>
      </c>
      <c r="C81" s="51">
        <v>16599</v>
      </c>
      <c r="D81" s="51">
        <v>16679</v>
      </c>
      <c r="E81" s="51">
        <f t="shared" ref="E81:E84" si="27">SUM(B81:D81)</f>
        <v>114209</v>
      </c>
      <c r="G81" s="58"/>
      <c r="H81" s="57"/>
    </row>
    <row r="82" spans="1:8" s="17" customFormat="1" ht="15">
      <c r="A82" s="5" t="s">
        <v>74</v>
      </c>
      <c r="B82" s="51">
        <v>2120</v>
      </c>
      <c r="C82" s="51">
        <v>2710</v>
      </c>
      <c r="D82" s="51">
        <v>3210</v>
      </c>
      <c r="E82" s="51">
        <f t="shared" si="27"/>
        <v>8040</v>
      </c>
      <c r="G82" s="58"/>
      <c r="H82" s="57"/>
    </row>
    <row r="83" spans="1:8" s="17" customFormat="1" ht="15">
      <c r="A83" s="5" t="s">
        <v>75</v>
      </c>
      <c r="B83" s="51">
        <v>41900</v>
      </c>
      <c r="C83" s="51">
        <v>61320</v>
      </c>
      <c r="D83" s="51">
        <v>48440</v>
      </c>
      <c r="E83" s="51">
        <f t="shared" si="27"/>
        <v>151660</v>
      </c>
      <c r="G83" s="58"/>
      <c r="H83" s="57"/>
    </row>
    <row r="84" spans="1:8" s="17" customFormat="1" ht="15">
      <c r="A84" s="5" t="s">
        <v>76</v>
      </c>
      <c r="B84" s="51">
        <v>261135</v>
      </c>
      <c r="C84" s="51">
        <v>299910</v>
      </c>
      <c r="D84" s="51">
        <v>218930</v>
      </c>
      <c r="E84" s="51">
        <f t="shared" si="27"/>
        <v>779975</v>
      </c>
      <c r="G84" s="58"/>
      <c r="H84" s="57"/>
    </row>
    <row r="85" spans="1:8" ht="15">
      <c r="A85" s="5" t="s">
        <v>77</v>
      </c>
      <c r="B85" s="49">
        <f>B86+B87</f>
        <v>198050</v>
      </c>
      <c r="C85" s="49">
        <f t="shared" ref="C85:E85" si="28">C86+C87</f>
        <v>401269</v>
      </c>
      <c r="D85" s="49">
        <f t="shared" si="28"/>
        <v>261577</v>
      </c>
      <c r="E85" s="49">
        <f t="shared" si="28"/>
        <v>860896</v>
      </c>
    </row>
    <row r="86" spans="1:8">
      <c r="A86" s="8" t="s">
        <v>78</v>
      </c>
      <c r="B86" s="50">
        <v>198050</v>
      </c>
      <c r="C86" s="50">
        <v>401269</v>
      </c>
      <c r="D86" s="50">
        <v>261577</v>
      </c>
      <c r="E86" s="50">
        <f t="shared" ref="E86:E87" si="29">SUM(B86:D86)</f>
        <v>860896</v>
      </c>
    </row>
    <row r="87" spans="1:8">
      <c r="A87" s="8" t="s">
        <v>79</v>
      </c>
      <c r="B87" s="50">
        <v>0</v>
      </c>
      <c r="C87" s="50">
        <v>0</v>
      </c>
      <c r="D87" s="50">
        <v>0</v>
      </c>
      <c r="E87" s="50">
        <f t="shared" si="29"/>
        <v>0</v>
      </c>
    </row>
    <row r="88" spans="1:8" ht="5.0999999999999996" customHeight="1">
      <c r="A88" s="18"/>
      <c r="B88" s="47"/>
      <c r="C88" s="47"/>
      <c r="D88" s="47"/>
      <c r="E88" s="47"/>
    </row>
    <row r="89" spans="1:8" ht="15.75">
      <c r="A89" s="41" t="s">
        <v>80</v>
      </c>
      <c r="B89" s="56">
        <f>B90</f>
        <v>99020978.140000001</v>
      </c>
      <c r="C89" s="56">
        <f t="shared" ref="C89:E89" si="30">C90</f>
        <v>85766453.099999994</v>
      </c>
      <c r="D89" s="56">
        <f t="shared" si="30"/>
        <v>102308309.97</v>
      </c>
      <c r="E89" s="56">
        <f t="shared" si="30"/>
        <v>287095741.20999998</v>
      </c>
    </row>
    <row r="90" spans="1:8">
      <c r="A90" s="7" t="s">
        <v>80</v>
      </c>
      <c r="B90" s="47">
        <f>B91+B92+B93++B94</f>
        <v>99020978.140000001</v>
      </c>
      <c r="C90" s="47">
        <f t="shared" ref="C90:E90" si="31">C91+C92+C93++C94</f>
        <v>85766453.099999994</v>
      </c>
      <c r="D90" s="47">
        <f t="shared" si="31"/>
        <v>102308309.97</v>
      </c>
      <c r="E90" s="47">
        <f t="shared" si="31"/>
        <v>287095741.20999998</v>
      </c>
    </row>
    <row r="91" spans="1:8">
      <c r="A91" s="7" t="s">
        <v>81</v>
      </c>
      <c r="B91" s="50">
        <v>0</v>
      </c>
      <c r="C91" s="50">
        <v>0</v>
      </c>
      <c r="D91" s="50">
        <v>0</v>
      </c>
      <c r="E91" s="50">
        <f t="shared" ref="E91:E96" si="32">SUM(B91:D91)</f>
        <v>0</v>
      </c>
    </row>
    <row r="92" spans="1:8">
      <c r="A92" s="7" t="s">
        <v>82</v>
      </c>
      <c r="B92" s="50">
        <v>0</v>
      </c>
      <c r="C92" s="50">
        <v>0</v>
      </c>
      <c r="D92" s="50">
        <v>0</v>
      </c>
      <c r="E92" s="50">
        <f t="shared" si="32"/>
        <v>0</v>
      </c>
    </row>
    <row r="93" spans="1:8" ht="28.5">
      <c r="A93" s="7" t="s">
        <v>83</v>
      </c>
      <c r="B93" s="50">
        <v>0</v>
      </c>
      <c r="C93" s="50">
        <v>0</v>
      </c>
      <c r="D93" s="50">
        <v>0</v>
      </c>
      <c r="E93" s="50">
        <f t="shared" si="32"/>
        <v>0</v>
      </c>
    </row>
    <row r="94" spans="1:8" ht="15">
      <c r="A94" s="19" t="s">
        <v>84</v>
      </c>
      <c r="B94" s="49">
        <f>SUM(B95:B96)</f>
        <v>99020978.140000001</v>
      </c>
      <c r="C94" s="49">
        <f t="shared" ref="C94:E94" si="33">SUM(C95:C96)</f>
        <v>85766453.099999994</v>
      </c>
      <c r="D94" s="49">
        <f t="shared" si="33"/>
        <v>102308309.97</v>
      </c>
      <c r="E94" s="49">
        <f t="shared" si="33"/>
        <v>287095741.20999998</v>
      </c>
    </row>
    <row r="95" spans="1:8">
      <c r="A95" s="20" t="s">
        <v>85</v>
      </c>
      <c r="B95" s="50">
        <v>12647781.76</v>
      </c>
      <c r="C95" s="50">
        <v>12778310.390000001</v>
      </c>
      <c r="D95" s="50">
        <v>27831471.34</v>
      </c>
      <c r="E95" s="50">
        <f t="shared" si="32"/>
        <v>53257563.489999995</v>
      </c>
    </row>
    <row r="96" spans="1:8">
      <c r="A96" s="20" t="s">
        <v>86</v>
      </c>
      <c r="B96" s="50">
        <v>86373196.379999995</v>
      </c>
      <c r="C96" s="50">
        <v>72988142.709999993</v>
      </c>
      <c r="D96" s="50">
        <v>74476838.629999995</v>
      </c>
      <c r="E96" s="50">
        <f t="shared" si="32"/>
        <v>233838177.71999997</v>
      </c>
    </row>
    <row r="97" spans="1:8">
      <c r="A97" s="21" t="s">
        <v>87</v>
      </c>
      <c r="B97" s="50">
        <v>0</v>
      </c>
      <c r="C97" s="50">
        <v>0</v>
      </c>
      <c r="D97" s="50">
        <v>0</v>
      </c>
      <c r="E97" s="47"/>
    </row>
    <row r="98" spans="1:8" ht="5.0999999999999996" customHeight="1">
      <c r="A98" s="7"/>
      <c r="B98" s="47"/>
      <c r="C98" s="47"/>
      <c r="D98" s="47"/>
      <c r="E98" s="47"/>
    </row>
    <row r="99" spans="1:8" ht="15.75">
      <c r="A99" s="41" t="s">
        <v>88</v>
      </c>
      <c r="B99" s="56">
        <f>B100+B111+B114</f>
        <v>21324454.199999999</v>
      </c>
      <c r="C99" s="56">
        <f t="shared" ref="C99:E99" si="34">C100+C111+C114</f>
        <v>41038443.540000007</v>
      </c>
      <c r="D99" s="56">
        <f t="shared" si="34"/>
        <v>4357818126.2000008</v>
      </c>
      <c r="E99" s="56">
        <f t="shared" si="34"/>
        <v>4420181023.9399996</v>
      </c>
    </row>
    <row r="100" spans="1:8" ht="15">
      <c r="A100" s="22" t="s">
        <v>88</v>
      </c>
      <c r="B100" s="52">
        <f>SUM(B101:B103)+B104+B105</f>
        <v>21275948.199999999</v>
      </c>
      <c r="C100" s="52">
        <f t="shared" ref="C100:E100" si="35">SUM(C101:C103)+C104+C105</f>
        <v>40769604.540000007</v>
      </c>
      <c r="D100" s="52">
        <f t="shared" si="35"/>
        <v>4357816051.2000008</v>
      </c>
      <c r="E100" s="52">
        <f t="shared" si="35"/>
        <v>4419861603.9399996</v>
      </c>
    </row>
    <row r="101" spans="1:8" s="17" customFormat="1" ht="15">
      <c r="A101" s="23" t="s">
        <v>89</v>
      </c>
      <c r="B101" s="51">
        <v>3437047.98</v>
      </c>
      <c r="C101" s="51">
        <v>2595021.3199999998</v>
      </c>
      <c r="D101" s="51">
        <v>2451344.4</v>
      </c>
      <c r="E101" s="51">
        <f t="shared" ref="E101:E104" si="36">SUM(B101:D101)</f>
        <v>8483413.6999999993</v>
      </c>
      <c r="G101" s="58"/>
      <c r="H101" s="57"/>
    </row>
    <row r="102" spans="1:8" s="17" customFormat="1" ht="15">
      <c r="A102" s="24" t="s">
        <v>90</v>
      </c>
      <c r="B102" s="51">
        <v>1862528.64</v>
      </c>
      <c r="C102" s="51">
        <v>2359159.16</v>
      </c>
      <c r="D102" s="51">
        <v>3535396.53</v>
      </c>
      <c r="E102" s="51">
        <f t="shared" si="36"/>
        <v>7757084.3300000001</v>
      </c>
      <c r="G102" s="58"/>
      <c r="H102" s="57"/>
    </row>
    <row r="103" spans="1:8" s="17" customFormat="1" ht="15">
      <c r="A103" s="24" t="s">
        <v>91</v>
      </c>
      <c r="B103" s="51">
        <v>4925603.22</v>
      </c>
      <c r="C103" s="51">
        <v>20605937.219999999</v>
      </c>
      <c r="D103" s="51">
        <v>4337049800.0200005</v>
      </c>
      <c r="E103" s="51">
        <f t="shared" si="36"/>
        <v>4362581340.46</v>
      </c>
      <c r="G103" s="58"/>
      <c r="H103" s="57"/>
    </row>
    <row r="104" spans="1:8" s="17" customFormat="1" ht="15">
      <c r="A104" s="24" t="s">
        <v>92</v>
      </c>
      <c r="B104" s="51">
        <v>9931033</v>
      </c>
      <c r="C104" s="51">
        <v>13798871</v>
      </c>
      <c r="D104" s="51">
        <v>14371805</v>
      </c>
      <c r="E104" s="51">
        <f t="shared" si="36"/>
        <v>38101709</v>
      </c>
      <c r="G104" s="58"/>
      <c r="H104" s="57"/>
    </row>
    <row r="105" spans="1:8" s="17" customFormat="1" ht="15">
      <c r="A105" s="24" t="s">
        <v>93</v>
      </c>
      <c r="B105" s="53">
        <f>B106+B107+B108+B109+B110</f>
        <v>1119735.3600000001</v>
      </c>
      <c r="C105" s="53">
        <f t="shared" ref="C105:E105" si="37">C106+C107+C108+C109+C110</f>
        <v>1410615.84</v>
      </c>
      <c r="D105" s="53">
        <f t="shared" si="37"/>
        <v>407705.25</v>
      </c>
      <c r="E105" s="53">
        <f t="shared" si="37"/>
        <v>2938056.45</v>
      </c>
      <c r="G105" s="58"/>
      <c r="H105" s="57"/>
    </row>
    <row r="106" spans="1:8">
      <c r="A106" s="6" t="s">
        <v>94</v>
      </c>
      <c r="B106" s="50">
        <v>51</v>
      </c>
      <c r="C106" s="50">
        <v>1</v>
      </c>
      <c r="D106" s="50">
        <v>0</v>
      </c>
      <c r="E106" s="50">
        <f t="shared" ref="E106:E115" si="38">SUM(B106:D106)</f>
        <v>52</v>
      </c>
    </row>
    <row r="107" spans="1:8">
      <c r="A107" s="6" t="s">
        <v>95</v>
      </c>
      <c r="B107" s="50">
        <v>1452</v>
      </c>
      <c r="C107" s="50">
        <v>0</v>
      </c>
      <c r="D107" s="50">
        <v>0</v>
      </c>
      <c r="E107" s="50">
        <f t="shared" si="38"/>
        <v>1452</v>
      </c>
    </row>
    <row r="108" spans="1:8" ht="28.5">
      <c r="A108" s="6" t="s">
        <v>96</v>
      </c>
      <c r="B108" s="50">
        <v>0</v>
      </c>
      <c r="C108" s="50">
        <v>0</v>
      </c>
      <c r="D108" s="50">
        <v>0</v>
      </c>
      <c r="E108" s="50">
        <f t="shared" si="38"/>
        <v>0</v>
      </c>
    </row>
    <row r="109" spans="1:8">
      <c r="A109" s="6" t="s">
        <v>97</v>
      </c>
      <c r="B109" s="50">
        <v>1118232.3600000001</v>
      </c>
      <c r="C109" s="50">
        <v>1410614.84</v>
      </c>
      <c r="D109" s="50">
        <v>407705.25</v>
      </c>
      <c r="E109" s="50">
        <f t="shared" si="38"/>
        <v>2936552.45</v>
      </c>
    </row>
    <row r="110" spans="1:8">
      <c r="A110" s="6" t="s">
        <v>98</v>
      </c>
      <c r="B110" s="50">
        <v>0</v>
      </c>
      <c r="C110" s="50">
        <v>0</v>
      </c>
      <c r="D110" s="50">
        <v>0</v>
      </c>
      <c r="E110" s="50">
        <f t="shared" si="38"/>
        <v>0</v>
      </c>
    </row>
    <row r="111" spans="1:8">
      <c r="A111" s="24" t="s">
        <v>99</v>
      </c>
      <c r="B111" s="53">
        <f>B112+B113</f>
        <v>9417</v>
      </c>
      <c r="C111" s="53">
        <f t="shared" ref="C111:E111" si="39">C112+C113</f>
        <v>268617</v>
      </c>
      <c r="D111" s="53">
        <f t="shared" si="39"/>
        <v>0</v>
      </c>
      <c r="E111" s="53">
        <f t="shared" si="39"/>
        <v>278034</v>
      </c>
    </row>
    <row r="112" spans="1:8">
      <c r="A112" s="7" t="s">
        <v>100</v>
      </c>
      <c r="B112" s="50">
        <v>9417</v>
      </c>
      <c r="C112" s="50">
        <v>268617</v>
      </c>
      <c r="D112" s="50">
        <v>0</v>
      </c>
      <c r="E112" s="50">
        <f t="shared" si="38"/>
        <v>278034</v>
      </c>
    </row>
    <row r="113" spans="1:5">
      <c r="A113" s="7" t="s">
        <v>101</v>
      </c>
      <c r="B113" s="50">
        <v>0</v>
      </c>
      <c r="C113" s="50">
        <v>0</v>
      </c>
      <c r="D113" s="50">
        <v>0</v>
      </c>
      <c r="E113" s="50">
        <f t="shared" si="38"/>
        <v>0</v>
      </c>
    </row>
    <row r="114" spans="1:5">
      <c r="A114" s="24" t="s">
        <v>102</v>
      </c>
      <c r="B114" s="53">
        <f>B115</f>
        <v>39089</v>
      </c>
      <c r="C114" s="53">
        <f t="shared" ref="C114:E114" si="40">C115</f>
        <v>222</v>
      </c>
      <c r="D114" s="53">
        <f t="shared" si="40"/>
        <v>2075</v>
      </c>
      <c r="E114" s="53">
        <f t="shared" si="40"/>
        <v>41386</v>
      </c>
    </row>
    <row r="115" spans="1:5">
      <c r="A115" s="6" t="s">
        <v>103</v>
      </c>
      <c r="B115" s="50">
        <v>39089</v>
      </c>
      <c r="C115" s="50">
        <v>222</v>
      </c>
      <c r="D115" s="50">
        <v>2075</v>
      </c>
      <c r="E115" s="50">
        <f t="shared" si="38"/>
        <v>41386</v>
      </c>
    </row>
    <row r="116" spans="1:5" ht="5.0999999999999996" customHeight="1">
      <c r="A116" s="6"/>
      <c r="B116" s="47"/>
      <c r="C116" s="47"/>
      <c r="D116" s="47"/>
      <c r="E116" s="47"/>
    </row>
    <row r="117" spans="1:5" ht="31.5">
      <c r="A117" s="41" t="s">
        <v>104</v>
      </c>
      <c r="B117" s="56">
        <f>B118+B119+B120</f>
        <v>11016536.189999999</v>
      </c>
      <c r="C117" s="56">
        <f t="shared" ref="C117:E117" si="41">C118+C119+C120</f>
        <v>45542342.830000006</v>
      </c>
      <c r="D117" s="56">
        <f t="shared" si="41"/>
        <v>23439705.91</v>
      </c>
      <c r="E117" s="56">
        <f t="shared" si="41"/>
        <v>79998584.929999992</v>
      </c>
    </row>
    <row r="118" spans="1:5" ht="28.5">
      <c r="A118" s="25" t="s">
        <v>105</v>
      </c>
      <c r="B118" s="50">
        <v>0</v>
      </c>
      <c r="C118" s="50">
        <v>1534915.64</v>
      </c>
      <c r="D118" s="50">
        <v>0</v>
      </c>
      <c r="E118" s="50">
        <f t="shared" ref="E118:E120" si="42">SUM(B118:D118)</f>
        <v>1534915.64</v>
      </c>
    </row>
    <row r="119" spans="1:5" ht="28.5">
      <c r="A119" s="25" t="s">
        <v>106</v>
      </c>
      <c r="B119" s="50">
        <v>11016536.189999999</v>
      </c>
      <c r="C119" s="50">
        <v>43143514.060000002</v>
      </c>
      <c r="D119" s="50">
        <v>23509945.969999999</v>
      </c>
      <c r="E119" s="50">
        <f t="shared" si="42"/>
        <v>77669996.219999999</v>
      </c>
    </row>
    <row r="120" spans="1:5" ht="28.5">
      <c r="A120" s="25" t="s">
        <v>107</v>
      </c>
      <c r="B120" s="50">
        <v>0</v>
      </c>
      <c r="C120" s="50">
        <v>863913.13</v>
      </c>
      <c r="D120" s="50">
        <v>-70240.06</v>
      </c>
      <c r="E120" s="50">
        <f t="shared" si="42"/>
        <v>793673.07000000007</v>
      </c>
    </row>
    <row r="121" spans="1:5" ht="5.0999999999999996" customHeight="1">
      <c r="A121" s="5"/>
      <c r="B121" s="49"/>
      <c r="C121" s="49"/>
      <c r="D121" s="49"/>
      <c r="E121" s="49"/>
    </row>
    <row r="122" spans="1:5" ht="47.25">
      <c r="A122" s="54" t="s">
        <v>108</v>
      </c>
      <c r="B122" s="65">
        <f>B124+B136+B146+B152+B169</f>
        <v>9834104309.4000015</v>
      </c>
      <c r="C122" s="65">
        <f t="shared" ref="C122:E122" si="43">C124+C136+C146+C152+C169</f>
        <v>8999030950.4699993</v>
      </c>
      <c r="D122" s="65">
        <f t="shared" si="43"/>
        <v>8695094215.4099998</v>
      </c>
      <c r="E122" s="65">
        <f t="shared" si="43"/>
        <v>27528229475.279999</v>
      </c>
    </row>
    <row r="123" spans="1:5" ht="5.0999999999999996" customHeight="1">
      <c r="A123" s="6"/>
      <c r="B123" s="47"/>
      <c r="C123" s="47"/>
      <c r="D123" s="47"/>
      <c r="E123" s="47"/>
    </row>
    <row r="124" spans="1:5" ht="15.75">
      <c r="A124" s="41" t="s">
        <v>109</v>
      </c>
      <c r="B124" s="56">
        <f>SUM(B125:B132)</f>
        <v>4130701035.5500002</v>
      </c>
      <c r="C124" s="56">
        <f t="shared" ref="C124:E124" si="44">SUM(C125:C132)</f>
        <v>4077436779.3000002</v>
      </c>
      <c r="D124" s="56">
        <f t="shared" si="44"/>
        <v>3505081799.8400002</v>
      </c>
      <c r="E124" s="56">
        <f t="shared" si="44"/>
        <v>11713219614.690001</v>
      </c>
    </row>
    <row r="125" spans="1:5">
      <c r="A125" s="6" t="s">
        <v>110</v>
      </c>
      <c r="B125" s="50">
        <v>3407436414.5500002</v>
      </c>
      <c r="C125" s="50">
        <v>3552227598.3000002</v>
      </c>
      <c r="D125" s="50">
        <v>3100944408.8400002</v>
      </c>
      <c r="E125" s="50">
        <f t="shared" ref="E125:E131" si="45">SUM(B125:D125)</f>
        <v>10060608421.690001</v>
      </c>
    </row>
    <row r="126" spans="1:5">
      <c r="A126" s="6" t="s">
        <v>111</v>
      </c>
      <c r="B126" s="50">
        <v>149479893</v>
      </c>
      <c r="C126" s="50">
        <v>126064682</v>
      </c>
      <c r="D126" s="50">
        <v>85209198</v>
      </c>
      <c r="E126" s="50">
        <f t="shared" si="45"/>
        <v>360753773</v>
      </c>
    </row>
    <row r="127" spans="1:5">
      <c r="A127" s="6" t="s">
        <v>112</v>
      </c>
      <c r="B127" s="50">
        <v>18212559</v>
      </c>
      <c r="C127" s="50">
        <v>18968771</v>
      </c>
      <c r="D127" s="50">
        <v>20163834</v>
      </c>
      <c r="E127" s="50">
        <f t="shared" si="45"/>
        <v>57345164</v>
      </c>
    </row>
    <row r="128" spans="1:5">
      <c r="A128" s="6" t="s">
        <v>113</v>
      </c>
      <c r="B128" s="50">
        <v>269661429</v>
      </c>
      <c r="C128" s="50">
        <v>133621069</v>
      </c>
      <c r="D128" s="50">
        <v>74737042</v>
      </c>
      <c r="E128" s="50">
        <f t="shared" si="45"/>
        <v>478019540</v>
      </c>
    </row>
    <row r="129" spans="1:5">
      <c r="A129" s="7" t="s">
        <v>114</v>
      </c>
      <c r="B129" s="50">
        <v>68280024</v>
      </c>
      <c r="C129" s="50">
        <v>68366266</v>
      </c>
      <c r="D129" s="50">
        <v>69990653</v>
      </c>
      <c r="E129" s="50">
        <f t="shared" si="45"/>
        <v>206636943</v>
      </c>
    </row>
    <row r="130" spans="1:5">
      <c r="A130" s="6" t="s">
        <v>115</v>
      </c>
      <c r="B130" s="50">
        <v>8034707</v>
      </c>
      <c r="C130" s="50">
        <v>8129547</v>
      </c>
      <c r="D130" s="50">
        <v>8364420</v>
      </c>
      <c r="E130" s="50">
        <f t="shared" si="45"/>
        <v>24528674</v>
      </c>
    </row>
    <row r="131" spans="1:5">
      <c r="A131" s="21" t="s">
        <v>116</v>
      </c>
      <c r="B131" s="50">
        <v>54013367</v>
      </c>
      <c r="C131" s="50">
        <v>55533890</v>
      </c>
      <c r="D131" s="50">
        <v>52489474</v>
      </c>
      <c r="E131" s="50">
        <f t="shared" si="45"/>
        <v>162036731</v>
      </c>
    </row>
    <row r="132" spans="1:5" ht="15">
      <c r="A132" s="26" t="s">
        <v>117</v>
      </c>
      <c r="B132" s="49">
        <f>B133+B134</f>
        <v>155582642</v>
      </c>
      <c r="C132" s="49">
        <f t="shared" ref="C132:E132" si="46">C133+C134</f>
        <v>114524956</v>
      </c>
      <c r="D132" s="49">
        <f t="shared" si="46"/>
        <v>93182770</v>
      </c>
      <c r="E132" s="49">
        <f t="shared" si="46"/>
        <v>363290368</v>
      </c>
    </row>
    <row r="133" spans="1:5">
      <c r="A133" s="27" t="s">
        <v>118</v>
      </c>
      <c r="B133" s="50">
        <v>134530705</v>
      </c>
      <c r="C133" s="50">
        <v>96031360</v>
      </c>
      <c r="D133" s="50">
        <v>73778825</v>
      </c>
      <c r="E133" s="50">
        <f t="shared" ref="E133:E134" si="47">SUM(B133:D133)</f>
        <v>304340890</v>
      </c>
    </row>
    <row r="134" spans="1:5">
      <c r="A134" s="27" t="s">
        <v>119</v>
      </c>
      <c r="B134" s="50">
        <v>21051937</v>
      </c>
      <c r="C134" s="50">
        <v>18493596</v>
      </c>
      <c r="D134" s="50">
        <v>19403945</v>
      </c>
      <c r="E134" s="50">
        <f t="shared" si="47"/>
        <v>58949478</v>
      </c>
    </row>
    <row r="135" spans="1:5" ht="5.0999999999999996" customHeight="1">
      <c r="A135" s="6"/>
      <c r="B135" s="47"/>
      <c r="C135" s="47"/>
      <c r="D135" s="47"/>
      <c r="E135" s="47"/>
    </row>
    <row r="136" spans="1:5" ht="15.75">
      <c r="A136" s="41" t="s">
        <v>120</v>
      </c>
      <c r="B136" s="56">
        <f>SUM(B137:B144)</f>
        <v>4938762776.8800001</v>
      </c>
      <c r="C136" s="56">
        <f t="shared" ref="C136:E136" si="48">SUM(C137:C144)</f>
        <v>5455561096.250001</v>
      </c>
      <c r="D136" s="56">
        <f t="shared" si="48"/>
        <v>4943892675.1900005</v>
      </c>
      <c r="E136" s="56">
        <f t="shared" si="48"/>
        <v>15338216548.320002</v>
      </c>
    </row>
    <row r="137" spans="1:5" ht="42.75">
      <c r="A137" s="6" t="s">
        <v>121</v>
      </c>
      <c r="B137" s="50">
        <v>1539486567.8</v>
      </c>
      <c r="C137" s="50">
        <v>2219847842.8400002</v>
      </c>
      <c r="D137" s="50">
        <v>1667784880.9100001</v>
      </c>
      <c r="E137" s="50">
        <f t="shared" ref="E137:E144" si="49">SUM(B137:D137)</f>
        <v>5427119291.5500002</v>
      </c>
    </row>
    <row r="138" spans="1:5">
      <c r="A138" s="6" t="s">
        <v>122</v>
      </c>
      <c r="B138" s="50">
        <v>502913696.56</v>
      </c>
      <c r="C138" s="50">
        <v>390410114.61000001</v>
      </c>
      <c r="D138" s="50">
        <v>426030858.98000002</v>
      </c>
      <c r="E138" s="50">
        <f t="shared" si="49"/>
        <v>1319354670.1500001</v>
      </c>
    </row>
    <row r="139" spans="1:5">
      <c r="A139" s="6" t="s">
        <v>123</v>
      </c>
      <c r="B139" s="50">
        <v>1727457878</v>
      </c>
      <c r="C139" s="50">
        <v>1727457878</v>
      </c>
      <c r="D139" s="50">
        <v>1727457878</v>
      </c>
      <c r="E139" s="50">
        <f t="shared" si="49"/>
        <v>5182373634</v>
      </c>
    </row>
    <row r="140" spans="1:5" ht="28.5">
      <c r="A140" s="6" t="s">
        <v>124</v>
      </c>
      <c r="B140" s="50">
        <v>414611559</v>
      </c>
      <c r="C140" s="50">
        <v>414611559</v>
      </c>
      <c r="D140" s="50">
        <v>414611559</v>
      </c>
      <c r="E140" s="50">
        <f t="shared" si="49"/>
        <v>1243834677</v>
      </c>
    </row>
    <row r="141" spans="1:5">
      <c r="A141" s="6" t="s">
        <v>125</v>
      </c>
      <c r="B141" s="50">
        <v>253649200.52000001</v>
      </c>
      <c r="C141" s="50">
        <v>205023197</v>
      </c>
      <c r="D141" s="50">
        <v>205023197</v>
      </c>
      <c r="E141" s="50">
        <f t="shared" si="49"/>
        <v>663695594.51999998</v>
      </c>
    </row>
    <row r="142" spans="1:5" ht="28.5">
      <c r="A142" s="6" t="s">
        <v>126</v>
      </c>
      <c r="B142" s="50">
        <v>35320554</v>
      </c>
      <c r="C142" s="50">
        <v>32887183.800000001</v>
      </c>
      <c r="D142" s="50">
        <v>37660980.299999997</v>
      </c>
      <c r="E142" s="50">
        <f t="shared" si="49"/>
        <v>105868718.09999999</v>
      </c>
    </row>
    <row r="143" spans="1:5">
      <c r="A143" s="6" t="s">
        <v>127</v>
      </c>
      <c r="B143" s="50">
        <v>25071977</v>
      </c>
      <c r="C143" s="50">
        <v>25071977</v>
      </c>
      <c r="D143" s="50">
        <v>25071977</v>
      </c>
      <c r="E143" s="50">
        <f t="shared" si="49"/>
        <v>75215931</v>
      </c>
    </row>
    <row r="144" spans="1:5" ht="28.5">
      <c r="A144" s="6" t="s">
        <v>128</v>
      </c>
      <c r="B144" s="50">
        <v>440251344</v>
      </c>
      <c r="C144" s="50">
        <v>440251344</v>
      </c>
      <c r="D144" s="50">
        <v>440251344</v>
      </c>
      <c r="E144" s="50">
        <f t="shared" si="49"/>
        <v>1320754032</v>
      </c>
    </row>
    <row r="145" spans="1:5" ht="5.0999999999999996" customHeight="1">
      <c r="A145" s="28"/>
      <c r="B145" s="47"/>
      <c r="C145" s="47"/>
      <c r="D145" s="47"/>
      <c r="E145" s="47"/>
    </row>
    <row r="146" spans="1:5" ht="15.75">
      <c r="A146" s="41" t="s">
        <v>129</v>
      </c>
      <c r="B146" s="56">
        <f>SUM(B148:B150)</f>
        <v>671882126.08000004</v>
      </c>
      <c r="C146" s="56">
        <f t="shared" ref="C146:E146" si="50">SUM(C148:C150)</f>
        <v>-591594505.46000004</v>
      </c>
      <c r="D146" s="56">
        <f t="shared" si="50"/>
        <v>184541074.63999999</v>
      </c>
      <c r="E146" s="56">
        <f t="shared" si="50"/>
        <v>264828695.25999999</v>
      </c>
    </row>
    <row r="147" spans="1:5" ht="5.0999999999999996" customHeight="1">
      <c r="A147" s="5"/>
      <c r="B147" s="51"/>
      <c r="C147" s="51"/>
      <c r="D147" s="51"/>
      <c r="E147" s="51"/>
    </row>
    <row r="148" spans="1:5">
      <c r="A148" s="29" t="s">
        <v>130</v>
      </c>
      <c r="B148" s="50">
        <v>0</v>
      </c>
      <c r="C148" s="50">
        <v>0</v>
      </c>
      <c r="D148" s="50">
        <v>0</v>
      </c>
      <c r="E148" s="50">
        <f t="shared" ref="E148:E150" si="51">SUM(B148:D148)</f>
        <v>0</v>
      </c>
    </row>
    <row r="149" spans="1:5">
      <c r="A149" s="6" t="s">
        <v>131</v>
      </c>
      <c r="B149" s="50">
        <v>13006159.689999999</v>
      </c>
      <c r="C149" s="50">
        <v>-6159.69</v>
      </c>
      <c r="D149" s="50">
        <v>0</v>
      </c>
      <c r="E149" s="50">
        <f t="shared" si="51"/>
        <v>13000000</v>
      </c>
    </row>
    <row r="150" spans="1:5">
      <c r="A150" s="6" t="s">
        <v>132</v>
      </c>
      <c r="B150" s="50">
        <v>658875966.38999999</v>
      </c>
      <c r="C150" s="50">
        <v>-591588345.76999998</v>
      </c>
      <c r="D150" s="50">
        <v>184541074.63999999</v>
      </c>
      <c r="E150" s="50">
        <f t="shared" si="51"/>
        <v>251828695.25999999</v>
      </c>
    </row>
    <row r="151" spans="1:5" ht="5.0999999999999996" customHeight="1">
      <c r="A151" s="6"/>
      <c r="B151" s="47"/>
      <c r="C151" s="47"/>
      <c r="D151" s="47"/>
      <c r="E151" s="47"/>
    </row>
    <row r="152" spans="1:5" ht="15.75">
      <c r="A152" s="41" t="s">
        <v>133</v>
      </c>
      <c r="B152" s="56">
        <f>SUM(B153:B161)</f>
        <v>78671977.099999994</v>
      </c>
      <c r="C152" s="56">
        <f t="shared" ref="C152:E152" si="52">SUM(C153:C161)</f>
        <v>45186905.960000001</v>
      </c>
      <c r="D152" s="56">
        <f t="shared" si="52"/>
        <v>49149106.939999998</v>
      </c>
      <c r="E152" s="56">
        <f t="shared" si="52"/>
        <v>173007990</v>
      </c>
    </row>
    <row r="153" spans="1:5">
      <c r="A153" s="21" t="s">
        <v>134</v>
      </c>
      <c r="B153" s="50">
        <v>4221404</v>
      </c>
      <c r="C153" s="50">
        <v>4221404</v>
      </c>
      <c r="D153" s="50">
        <v>4221404</v>
      </c>
      <c r="E153" s="50">
        <f t="shared" ref="E153:E167" si="53">SUM(B153:D153)</f>
        <v>12664212</v>
      </c>
    </row>
    <row r="154" spans="1:5">
      <c r="A154" s="21" t="s">
        <v>135</v>
      </c>
      <c r="B154" s="50">
        <v>5005393</v>
      </c>
      <c r="C154" s="50">
        <v>6312933</v>
      </c>
      <c r="D154" s="50">
        <v>7223357</v>
      </c>
      <c r="E154" s="50">
        <f t="shared" si="53"/>
        <v>18541683</v>
      </c>
    </row>
    <row r="155" spans="1:5">
      <c r="A155" s="21" t="s">
        <v>136</v>
      </c>
      <c r="B155" s="50">
        <v>26351339</v>
      </c>
      <c r="C155" s="50">
        <v>21738889</v>
      </c>
      <c r="D155" s="50">
        <v>26332032</v>
      </c>
      <c r="E155" s="50">
        <f t="shared" si="53"/>
        <v>74422260</v>
      </c>
    </row>
    <row r="156" spans="1:5">
      <c r="A156" s="21" t="s">
        <v>137</v>
      </c>
      <c r="B156" s="50">
        <v>1617947</v>
      </c>
      <c r="C156" s="50">
        <v>1148630</v>
      </c>
      <c r="D156" s="50">
        <v>1661639</v>
      </c>
      <c r="E156" s="50">
        <f t="shared" si="53"/>
        <v>4428216</v>
      </c>
    </row>
    <row r="157" spans="1:5">
      <c r="A157" s="21" t="s">
        <v>138</v>
      </c>
      <c r="B157" s="50">
        <v>18734325.800000001</v>
      </c>
      <c r="C157" s="50">
        <v>1754650.1</v>
      </c>
      <c r="D157" s="50">
        <v>2097556.5</v>
      </c>
      <c r="E157" s="50">
        <f t="shared" si="53"/>
        <v>22586532.400000002</v>
      </c>
    </row>
    <row r="158" spans="1:5">
      <c r="A158" s="21" t="s">
        <v>139</v>
      </c>
      <c r="B158" s="50">
        <v>757470</v>
      </c>
      <c r="C158" s="50">
        <v>1388019</v>
      </c>
      <c r="D158" s="50">
        <v>1485501.54</v>
      </c>
      <c r="E158" s="50">
        <f t="shared" si="53"/>
        <v>3630990.54</v>
      </c>
    </row>
    <row r="159" spans="1:5">
      <c r="A159" s="21" t="s">
        <v>140</v>
      </c>
      <c r="B159" s="50">
        <v>385066.5</v>
      </c>
      <c r="C159" s="50">
        <v>733453.56</v>
      </c>
      <c r="D159" s="50">
        <v>423115</v>
      </c>
      <c r="E159" s="50">
        <f t="shared" si="53"/>
        <v>1541635.06</v>
      </c>
    </row>
    <row r="160" spans="1:5">
      <c r="A160" s="21" t="s">
        <v>141</v>
      </c>
      <c r="B160" s="50">
        <v>7136846</v>
      </c>
      <c r="C160" s="50">
        <v>6152308</v>
      </c>
      <c r="D160" s="50">
        <v>5623754</v>
      </c>
      <c r="E160" s="50">
        <f t="shared" si="53"/>
        <v>18912908</v>
      </c>
    </row>
    <row r="161" spans="1:8" ht="15">
      <c r="A161" s="26" t="s">
        <v>142</v>
      </c>
      <c r="B161" s="49">
        <f>SUM(B162:B167)</f>
        <v>14462185.800000001</v>
      </c>
      <c r="C161" s="49">
        <f t="shared" ref="C161:E161" si="54">SUM(C162:C167)</f>
        <v>1736619.3</v>
      </c>
      <c r="D161" s="49">
        <f t="shared" si="54"/>
        <v>80747.899999999994</v>
      </c>
      <c r="E161" s="49">
        <f t="shared" si="54"/>
        <v>16279553</v>
      </c>
    </row>
    <row r="162" spans="1:8">
      <c r="A162" s="30" t="s">
        <v>143</v>
      </c>
      <c r="B162" s="50">
        <v>6206.8</v>
      </c>
      <c r="C162" s="50">
        <v>3999.3</v>
      </c>
      <c r="D162" s="50">
        <v>4338.8999999999996</v>
      </c>
      <c r="E162" s="50">
        <f t="shared" si="53"/>
        <v>14545</v>
      </c>
    </row>
    <row r="163" spans="1:8">
      <c r="A163" s="30" t="s">
        <v>144</v>
      </c>
      <c r="B163" s="50">
        <v>0</v>
      </c>
      <c r="C163" s="50">
        <v>0</v>
      </c>
      <c r="D163" s="50">
        <v>0</v>
      </c>
      <c r="E163" s="50">
        <f t="shared" si="53"/>
        <v>0</v>
      </c>
    </row>
    <row r="164" spans="1:8">
      <c r="A164" s="30" t="s">
        <v>145</v>
      </c>
      <c r="B164" s="50">
        <v>4624</v>
      </c>
      <c r="C164" s="50">
        <v>17945</v>
      </c>
      <c r="D164" s="50">
        <v>1418</v>
      </c>
      <c r="E164" s="50">
        <f t="shared" si="53"/>
        <v>23987</v>
      </c>
    </row>
    <row r="165" spans="1:8">
      <c r="A165" s="30" t="s">
        <v>146</v>
      </c>
      <c r="B165" s="50">
        <v>51747</v>
      </c>
      <c r="C165" s="50">
        <v>69642</v>
      </c>
      <c r="D165" s="50">
        <v>74991</v>
      </c>
      <c r="E165" s="50">
        <f t="shared" si="53"/>
        <v>196380</v>
      </c>
    </row>
    <row r="166" spans="1:8">
      <c r="A166" s="30" t="s">
        <v>147</v>
      </c>
      <c r="B166" s="50">
        <v>3329523</v>
      </c>
      <c r="C166" s="50">
        <v>1645033</v>
      </c>
      <c r="D166" s="50">
        <v>0</v>
      </c>
      <c r="E166" s="50">
        <f t="shared" si="53"/>
        <v>4974556</v>
      </c>
    </row>
    <row r="167" spans="1:8">
      <c r="A167" s="31" t="s">
        <v>148</v>
      </c>
      <c r="B167" s="50">
        <v>11070085</v>
      </c>
      <c r="C167" s="50">
        <v>0</v>
      </c>
      <c r="D167" s="50">
        <v>0</v>
      </c>
      <c r="E167" s="50">
        <f t="shared" si="53"/>
        <v>11070085</v>
      </c>
    </row>
    <row r="168" spans="1:8" ht="5.0999999999999996" customHeight="1">
      <c r="A168" s="21"/>
      <c r="B168" s="47"/>
      <c r="C168" s="47"/>
      <c r="D168" s="47"/>
      <c r="E168" s="47"/>
    </row>
    <row r="169" spans="1:8" ht="15.75">
      <c r="A169" s="41" t="s">
        <v>149</v>
      </c>
      <c r="B169" s="56">
        <f>B170</f>
        <v>14086393.789999999</v>
      </c>
      <c r="C169" s="56">
        <f t="shared" ref="C169:E169" si="55">C170</f>
        <v>12440674.42</v>
      </c>
      <c r="D169" s="56">
        <f t="shared" si="55"/>
        <v>12429558.800000001</v>
      </c>
      <c r="E169" s="56">
        <f t="shared" si="55"/>
        <v>38956627.010000005</v>
      </c>
    </row>
    <row r="170" spans="1:8" ht="28.5">
      <c r="A170" s="6" t="s">
        <v>150</v>
      </c>
      <c r="B170" s="50">
        <v>14086393.789999999</v>
      </c>
      <c r="C170" s="50">
        <v>12440674.42</v>
      </c>
      <c r="D170" s="50">
        <v>12429558.800000001</v>
      </c>
      <c r="E170" s="50">
        <f t="shared" ref="E170" si="56">SUM(B170:D170)</f>
        <v>38956627.010000005</v>
      </c>
    </row>
    <row r="171" spans="1:8" ht="5.0999999999999996" customHeight="1">
      <c r="A171" s="6"/>
      <c r="B171" s="50"/>
      <c r="C171" s="50"/>
      <c r="D171" s="50"/>
      <c r="E171" s="50"/>
    </row>
    <row r="172" spans="1:8" ht="31.5">
      <c r="A172" s="54" t="s">
        <v>151</v>
      </c>
      <c r="B172" s="65">
        <f>B174</f>
        <v>541506319.84000003</v>
      </c>
      <c r="C172" s="65">
        <f t="shared" ref="C172:E172" si="57">C174</f>
        <v>1809216251.1100001</v>
      </c>
      <c r="D172" s="65">
        <f t="shared" si="57"/>
        <v>347077668.07999998</v>
      </c>
      <c r="E172" s="65">
        <f t="shared" si="57"/>
        <v>2697800239.0300007</v>
      </c>
    </row>
    <row r="173" spans="1:8" ht="5.0999999999999996" customHeight="1">
      <c r="A173" s="33"/>
      <c r="B173" s="51"/>
      <c r="C173" s="51"/>
      <c r="D173" s="51"/>
      <c r="E173" s="51"/>
    </row>
    <row r="174" spans="1:8" s="17" customFormat="1" ht="15.75">
      <c r="A174" s="41" t="s">
        <v>152</v>
      </c>
      <c r="B174" s="56">
        <f>B175+B176</f>
        <v>541506319.84000003</v>
      </c>
      <c r="C174" s="56">
        <f t="shared" ref="C174:E174" si="58">C175+C176</f>
        <v>1809216251.1100001</v>
      </c>
      <c r="D174" s="56">
        <f t="shared" si="58"/>
        <v>347077668.07999998</v>
      </c>
      <c r="E174" s="56">
        <f t="shared" si="58"/>
        <v>2697800239.0300007</v>
      </c>
      <c r="G174" s="58"/>
      <c r="H174" s="57"/>
    </row>
    <row r="175" spans="1:8">
      <c r="A175" s="21" t="s">
        <v>153</v>
      </c>
      <c r="B175" s="50">
        <v>100056572.34999999</v>
      </c>
      <c r="C175" s="47">
        <v>-34033896.869999997</v>
      </c>
      <c r="D175" s="50">
        <v>3436621.82</v>
      </c>
      <c r="E175" s="50">
        <f t="shared" ref="E175:E176" si="59">SUM(B175:D175)</f>
        <v>69459297.299999997</v>
      </c>
    </row>
    <row r="176" spans="1:8">
      <c r="A176" s="21" t="s">
        <v>154</v>
      </c>
      <c r="B176" s="50">
        <v>441449747.49000001</v>
      </c>
      <c r="C176" s="50">
        <v>1843250147.98</v>
      </c>
      <c r="D176" s="50">
        <v>343641046.25999999</v>
      </c>
      <c r="E176" s="50">
        <f t="shared" si="59"/>
        <v>2628340941.7300005</v>
      </c>
    </row>
    <row r="177" spans="1:5" ht="5.0999999999999996" customHeight="1">
      <c r="A177" s="21"/>
      <c r="B177" s="47"/>
      <c r="C177" s="47"/>
      <c r="D177" s="47"/>
      <c r="E177" s="47"/>
    </row>
    <row r="178" spans="1:5" ht="15">
      <c r="A178" s="32" t="s">
        <v>155</v>
      </c>
      <c r="B178" s="64">
        <v>0</v>
      </c>
      <c r="C178" s="64">
        <v>0</v>
      </c>
      <c r="D178" s="64">
        <v>0</v>
      </c>
      <c r="E178" s="64">
        <f t="shared" ref="E178" si="60">SUM(B178:D178)</f>
        <v>0</v>
      </c>
    </row>
    <row r="179" spans="1:5" ht="5.0999999999999996" customHeight="1">
      <c r="A179" s="34"/>
      <c r="B179" s="47"/>
      <c r="C179" s="47"/>
      <c r="D179" s="47"/>
      <c r="E179" s="47"/>
    </row>
    <row r="180" spans="1:5" ht="15">
      <c r="A180" s="35" t="s">
        <v>2</v>
      </c>
      <c r="B180" s="55">
        <f>B172+B122+B7</f>
        <v>14114767688.77</v>
      </c>
      <c r="C180" s="55">
        <f t="shared" ref="C180:D180" si="61">C172+C122+C7</f>
        <v>11183088838.049999</v>
      </c>
      <c r="D180" s="55">
        <f t="shared" si="61"/>
        <v>14002567834.91</v>
      </c>
      <c r="E180" s="55">
        <f>E172+E122+E7</f>
        <v>39300424361.729996</v>
      </c>
    </row>
    <row r="181" spans="1:5">
      <c r="A181" s="36"/>
      <c r="B181" s="37"/>
    </row>
    <row r="182" spans="1:5">
      <c r="A182" s="36"/>
      <c r="B182" s="37"/>
      <c r="C182" s="37"/>
      <c r="D182" s="37"/>
      <c r="E182" s="37"/>
    </row>
    <row r="183" spans="1:5">
      <c r="A183" s="36"/>
      <c r="B183" s="37"/>
      <c r="E183" s="37"/>
    </row>
  </sheetData>
  <mergeCells count="3">
    <mergeCell ref="A3:E3"/>
    <mergeCell ref="A2:E2"/>
    <mergeCell ref="A1:E1"/>
  </mergeCells>
  <printOptions horizontalCentered="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Bernal Hernández Ruíz</dc:creator>
  <cp:lastModifiedBy>Henry Bernal Hernández Ruíz</cp:lastModifiedBy>
  <dcterms:created xsi:type="dcterms:W3CDTF">2023-05-12T17:50:13Z</dcterms:created>
  <dcterms:modified xsi:type="dcterms:W3CDTF">2023-10-23T18:23:41Z</dcterms:modified>
</cp:coreProperties>
</file>