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2do Trimestre" sheetId="1" r:id="rId1"/>
  </sheets>
  <calcPr calcId="145621"/>
</workbook>
</file>

<file path=xl/calcChain.xml><?xml version="1.0" encoding="utf-8"?>
<calcChain xmlns="http://schemas.openxmlformats.org/spreadsheetml/2006/main">
  <c r="E31" i="1" l="1"/>
  <c r="C31" i="1"/>
  <c r="D31" i="1"/>
  <c r="B31" i="1"/>
  <c r="B72" i="1"/>
  <c r="C72" i="1"/>
  <c r="D72" i="1"/>
  <c r="E166" i="1" l="1"/>
  <c r="E165" i="1"/>
  <c r="E164" i="1" s="1"/>
  <c r="E162" i="1" s="1"/>
  <c r="D164" i="1"/>
  <c r="C164" i="1"/>
  <c r="C162" i="1" s="1"/>
  <c r="B164" i="1"/>
  <c r="D162" i="1"/>
  <c r="B162" i="1"/>
  <c r="E160" i="1"/>
  <c r="E159" i="1" s="1"/>
  <c r="D159" i="1"/>
  <c r="C159" i="1"/>
  <c r="B159" i="1"/>
  <c r="E157" i="1"/>
  <c r="E156" i="1"/>
  <c r="E155" i="1"/>
  <c r="E154" i="1"/>
  <c r="E153" i="1"/>
  <c r="E152" i="1" s="1"/>
  <c r="D152" i="1"/>
  <c r="C152" i="1"/>
  <c r="B152" i="1"/>
  <c r="E146" i="1"/>
  <c r="E145" i="1"/>
  <c r="E144" i="1"/>
  <c r="D143" i="1"/>
  <c r="C143" i="1"/>
  <c r="B143" i="1"/>
  <c r="E140" i="1"/>
  <c r="E139" i="1"/>
  <c r="D138" i="1"/>
  <c r="C138" i="1"/>
  <c r="B138" i="1"/>
  <c r="E135" i="1"/>
  <c r="E134" i="1"/>
  <c r="E133" i="1"/>
  <c r="E132" i="1"/>
  <c r="E131" i="1"/>
  <c r="E130" i="1"/>
  <c r="E129" i="1"/>
  <c r="D128" i="1"/>
  <c r="C128" i="1"/>
  <c r="B128" i="1"/>
  <c r="D124" i="1"/>
  <c r="C124" i="1"/>
  <c r="B124" i="1"/>
  <c r="E123" i="1"/>
  <c r="E122" i="1"/>
  <c r="E121" i="1"/>
  <c r="E120" i="1"/>
  <c r="E119" i="1"/>
  <c r="E118" i="1"/>
  <c r="E117" i="1"/>
  <c r="D116" i="1"/>
  <c r="C116" i="1"/>
  <c r="C114" i="1" s="1"/>
  <c r="B116" i="1"/>
  <c r="D114" i="1"/>
  <c r="B114" i="1"/>
  <c r="E112" i="1"/>
  <c r="E111" i="1"/>
  <c r="C109" i="1"/>
  <c r="D109" i="1"/>
  <c r="B109" i="1"/>
  <c r="D106" i="1"/>
  <c r="C106" i="1"/>
  <c r="B106" i="1"/>
  <c r="D103" i="1"/>
  <c r="C103" i="1"/>
  <c r="D98" i="1"/>
  <c r="C98" i="1"/>
  <c r="B98" i="1"/>
  <c r="D93" i="1"/>
  <c r="C93" i="1"/>
  <c r="B93" i="1"/>
  <c r="D87" i="1"/>
  <c r="C87" i="1"/>
  <c r="B87" i="1"/>
  <c r="C83" i="1"/>
  <c r="C82" i="1" s="1"/>
  <c r="E80" i="1"/>
  <c r="E79" i="1"/>
  <c r="E78" i="1" s="1"/>
  <c r="D78" i="1"/>
  <c r="C78" i="1"/>
  <c r="B78" i="1"/>
  <c r="E71" i="1"/>
  <c r="E70" i="1"/>
  <c r="E69" i="1"/>
  <c r="E68" i="1"/>
  <c r="E67" i="1"/>
  <c r="E66" i="1" s="1"/>
  <c r="D66" i="1"/>
  <c r="C66" i="1"/>
  <c r="B66" i="1"/>
  <c r="D60" i="1"/>
  <c r="C60" i="1"/>
  <c r="B60" i="1"/>
  <c r="D54" i="1"/>
  <c r="C54" i="1"/>
  <c r="B54" i="1"/>
  <c r="E53" i="1"/>
  <c r="E52" i="1"/>
  <c r="E51" i="1"/>
  <c r="E50" i="1" s="1"/>
  <c r="D50" i="1"/>
  <c r="C50" i="1"/>
  <c r="B50" i="1"/>
  <c r="E41" i="1"/>
  <c r="E40" i="1"/>
  <c r="E39" i="1"/>
  <c r="D38" i="1"/>
  <c r="C38" i="1"/>
  <c r="B38" i="1"/>
  <c r="E37" i="1"/>
  <c r="C30" i="1"/>
  <c r="D30" i="1"/>
  <c r="D28" i="1"/>
  <c r="C28" i="1"/>
  <c r="B28" i="1"/>
  <c r="D24" i="1"/>
  <c r="C24" i="1"/>
  <c r="B24" i="1"/>
  <c r="D21" i="1"/>
  <c r="C21" i="1"/>
  <c r="B21" i="1"/>
  <c r="D17" i="1"/>
  <c r="C17" i="1"/>
  <c r="B17" i="1"/>
  <c r="E16" i="1"/>
  <c r="E15" i="1" s="1"/>
  <c r="D15" i="1"/>
  <c r="C15" i="1"/>
  <c r="B15" i="1"/>
  <c r="D12" i="1"/>
  <c r="C12" i="1"/>
  <c r="B12" i="1"/>
  <c r="E11" i="1"/>
  <c r="E10" i="1"/>
  <c r="E9" i="1" s="1"/>
  <c r="D9" i="1"/>
  <c r="D8" i="1" s="1"/>
  <c r="C9" i="1"/>
  <c r="B9" i="1"/>
  <c r="B8" i="1" s="1"/>
  <c r="C8" i="1"/>
  <c r="B30" i="1" l="1"/>
  <c r="B27" i="1" s="1"/>
  <c r="D27" i="1"/>
  <c r="E22" i="1"/>
  <c r="E23" i="1"/>
  <c r="E29" i="1"/>
  <c r="E28" i="1" s="1"/>
  <c r="E32" i="1"/>
  <c r="E33" i="1"/>
  <c r="E34" i="1"/>
  <c r="E35" i="1"/>
  <c r="E36" i="1"/>
  <c r="E61" i="1"/>
  <c r="E62" i="1"/>
  <c r="E63" i="1"/>
  <c r="E64" i="1"/>
  <c r="E65" i="1"/>
  <c r="E73" i="1"/>
  <c r="E72" i="1" s="1"/>
  <c r="E74" i="1"/>
  <c r="D83" i="1"/>
  <c r="D82" i="1" s="1"/>
  <c r="E99" i="1"/>
  <c r="E100" i="1"/>
  <c r="E101" i="1"/>
  <c r="E102" i="1"/>
  <c r="D92" i="1"/>
  <c r="E125" i="1"/>
  <c r="E126" i="1"/>
  <c r="E138" i="1"/>
  <c r="E141" i="1"/>
  <c r="C27" i="1"/>
  <c r="E136" i="1"/>
  <c r="E128" i="1" s="1"/>
  <c r="E147" i="1"/>
  <c r="E148" i="1"/>
  <c r="E149" i="1"/>
  <c r="E150" i="1"/>
  <c r="E151" i="1"/>
  <c r="E42" i="1"/>
  <c r="E43" i="1"/>
  <c r="E44" i="1"/>
  <c r="E45" i="1"/>
  <c r="E46" i="1"/>
  <c r="E47" i="1"/>
  <c r="E48" i="1"/>
  <c r="E49" i="1"/>
  <c r="E55" i="1"/>
  <c r="E56" i="1"/>
  <c r="E57" i="1"/>
  <c r="E58" i="1"/>
  <c r="E59" i="1"/>
  <c r="E75" i="1"/>
  <c r="E76" i="1"/>
  <c r="E77" i="1"/>
  <c r="B83" i="1"/>
  <c r="B82" i="1" s="1"/>
  <c r="E88" i="1"/>
  <c r="E89" i="1"/>
  <c r="C92" i="1"/>
  <c r="E94" i="1"/>
  <c r="E95" i="1"/>
  <c r="E96" i="1"/>
  <c r="E97" i="1"/>
  <c r="E104" i="1"/>
  <c r="E105" i="1"/>
  <c r="E107" i="1"/>
  <c r="E106" i="1" s="1"/>
  <c r="E110" i="1"/>
  <c r="E109" i="1" s="1"/>
  <c r="E13" i="1"/>
  <c r="E14" i="1"/>
  <c r="E18" i="1"/>
  <c r="E19" i="1"/>
  <c r="E20" i="1"/>
  <c r="E25" i="1"/>
  <c r="E24" i="1" s="1"/>
  <c r="B103" i="1"/>
  <c r="B92" i="1" s="1"/>
  <c r="D6" i="1" l="1"/>
  <c r="D171" i="1" s="1"/>
  <c r="B6" i="1"/>
  <c r="B171" i="1" s="1"/>
  <c r="E143" i="1"/>
  <c r="C6" i="1"/>
  <c r="C171" i="1" s="1"/>
  <c r="E124" i="1"/>
  <c r="E116" i="1" s="1"/>
  <c r="E114" i="1"/>
  <c r="E103" i="1"/>
  <c r="E38" i="1"/>
  <c r="E98" i="1"/>
  <c r="E93" i="1" s="1"/>
  <c r="E60" i="1"/>
  <c r="E21" i="1"/>
  <c r="E17" i="1"/>
  <c r="E12" i="1"/>
  <c r="E8" i="1" s="1"/>
  <c r="E87" i="1"/>
  <c r="E83" i="1" s="1"/>
  <c r="E82" i="1" s="1"/>
  <c r="E54" i="1"/>
  <c r="E30" i="1" s="1"/>
  <c r="E27" i="1" s="1"/>
  <c r="E92" i="1" l="1"/>
  <c r="E6" i="1"/>
  <c r="E171" i="1" l="1"/>
</calcChain>
</file>

<file path=xl/sharedStrings.xml><?xml version="1.0" encoding="utf-8"?>
<sst xmlns="http://schemas.openxmlformats.org/spreadsheetml/2006/main" count="156" uniqueCount="153">
  <si>
    <t>Concepto</t>
  </si>
  <si>
    <t>Abril</t>
  </si>
  <si>
    <t>Mayo</t>
  </si>
  <si>
    <t>Junio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</si>
  <si>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</si>
  <si>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</si>
  <si>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</si>
  <si>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</si>
  <si>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</si>
  <si>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</si>
  <si>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</si>
  <si>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</si>
  <si>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</si>
  <si>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</si>
  <si>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</si>
  <si>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</si>
  <si>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</si>
  <si>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</si>
  <si>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</si>
  <si>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</si>
  <si>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</si>
  <si>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</si>
  <si>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</si>
  <si>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</si>
  <si>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</si>
  <si>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</si>
  <si>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</si>
  <si>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</si>
  <si>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</si>
  <si>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</si>
  <si>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</si>
  <si>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</si>
  <si>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</si>
  <si>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Dirección de Catastro del Estado</t>
  </si>
  <si>
    <t>Instituto de Bomberos</t>
  </si>
  <si>
    <t>Secretaría de Hacienda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</si>
  <si>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</si>
  <si>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</si>
  <si>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</si>
  <si>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</si>
  <si>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</si>
  <si>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</si>
  <si>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</si>
  <si>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</si>
  <si>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</si>
  <si>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</si>
  <si>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</si>
  <si>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</si>
  <si>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</si>
  <si>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</si>
  <si>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</si>
  <si>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</si>
  <si>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</si>
  <si>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</si>
  <si>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</si>
  <si>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</si>
  <si>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</si>
  <si>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</si>
  <si>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</si>
  <si>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</si>
  <si>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>Dirección de Proyectos Estratégicos y Capacitación Integral al Sector</t>
  </si>
  <si>
    <t>Servicios que presta la 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</si>
  <si>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</si>
  <si>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</si>
  <si>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</si>
  <si>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</si>
  <si>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</si>
  <si>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</si>
  <si>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</si>
  <si>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</si>
  <si>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</si>
  <si>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</si>
  <si>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</si>
  <si>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</si>
  <si>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</si>
  <si>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</si>
  <si>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</si>
  <si>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</si>
  <si>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</si>
  <si>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</si>
  <si>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</si>
  <si>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</si>
  <si>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</si>
  <si>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</si>
  <si>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</si>
  <si>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</si>
  <si>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</si>
  <si>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</si>
  <si>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</si>
  <si>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</si>
  <si>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</si>
  <si>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</si>
  <si>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</si>
  <si>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</si>
  <si>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Diversos</t>
  </si>
  <si>
    <t xml:space="preserve">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</si>
  <si>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</si>
  <si>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</si>
  <si>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</si>
  <si>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</si>
  <si>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</si>
  <si>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</si>
  <si>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</si>
  <si>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</si>
  <si>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</si>
  <si>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</si>
  <si>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</si>
  <si>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</si>
  <si>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</si>
  <si>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</si>
  <si>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</si>
  <si>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</si>
  <si>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</si>
  <si>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Parts. a la Venta Final de Gasolinas y Diesel</t>
  </si>
  <si>
    <t>Fondo ISR</t>
  </si>
  <si>
    <t>Fondo ISR Participable Estatal</t>
  </si>
  <si>
    <t>Fondo ISR Participable Municipal</t>
  </si>
  <si>
    <t>Aportaciones</t>
  </si>
  <si>
    <t xml:space="preserve">Fondo de Aportaciones para la Nomina Educativa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</si>
  <si>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</si>
  <si>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</si>
  <si>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</si>
  <si>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</si>
  <si>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</si>
  <si>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</si>
  <si>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</si>
  <si>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</si>
  <si>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</si>
  <si>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</si>
  <si>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</si>
  <si>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</si>
  <si>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</si>
  <si>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</si>
  <si>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</si>
  <si>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del Repecos y Régimen 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</si>
  <si>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</si>
  <si>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</si>
  <si>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</si>
  <si>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</si>
  <si>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</si>
  <si>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</si>
  <si>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</si>
  <si>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</si>
  <si>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</si>
  <si>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</si>
  <si>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</si>
  <si>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</si>
  <si>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</si>
  <si>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</si>
  <si>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</si>
  <si>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</si>
  <si>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</si>
  <si>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del Segundo Trimestre 2022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</si>
</sst>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>
    <font>
      <sz val="10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name val="Arial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57">
    <xf numFmtId="0" fontId="0" fillId="0" borderId="0" xfId="0"/>
    <xf numFmtId="164" fontId="4" fillId="2" borderId="0" xfId="3" applyNumberFormat="1" applyFont="1" applyFill="1" applyAlignment="1">
      <alignment vertical="top"/>
    </xf>
    <xf numFmtId="164" fontId="4" fillId="2" borderId="0" xfId="1" applyNumberFormat="1" applyFont="1" applyFill="1" applyAlignment="1">
      <alignment vertical="top"/>
    </xf>
    <xf numFmtId="164" fontId="5" fillId="3" borderId="1" xfId="3" applyNumberFormat="1" applyFont="1" applyFill="1" applyBorder="1" applyAlignment="1">
      <alignment vertical="center"/>
    </xf>
    <xf numFmtId="164" fontId="5" fillId="3" borderId="1" xfId="3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164" fontId="6" fillId="2" borderId="0" xfId="3" applyNumberFormat="1" applyFont="1" applyFill="1" applyBorder="1" applyAlignment="1">
      <alignment horizontal="center" vertical="top"/>
    </xf>
    <xf numFmtId="164" fontId="6" fillId="2" borderId="0" xfId="1" applyNumberFormat="1" applyFont="1" applyFill="1" applyBorder="1" applyAlignment="1">
      <alignment horizontal="center" vertical="top"/>
    </xf>
    <xf numFmtId="43" fontId="7" fillId="4" borderId="2" xfId="4" applyFont="1" applyFill="1" applyBorder="1" applyAlignment="1">
      <alignment horizontal="justify" vertical="justify" wrapText="1"/>
    </xf>
    <xf numFmtId="164" fontId="8" fillId="4" borderId="2" xfId="1" applyNumberFormat="1" applyFont="1" applyFill="1" applyBorder="1" applyAlignment="1">
      <alignment vertical="center"/>
    </xf>
    <xf numFmtId="164" fontId="6" fillId="2" borderId="3" xfId="3" applyNumberFormat="1" applyFont="1" applyFill="1" applyBorder="1" applyAlignment="1">
      <alignment horizontal="center" vertical="top"/>
    </xf>
    <xf numFmtId="164" fontId="4" fillId="2" borderId="3" xfId="1" applyNumberFormat="1" applyFont="1" applyFill="1" applyBorder="1" applyAlignment="1">
      <alignment horizontal="center" vertical="center"/>
    </xf>
    <xf numFmtId="164" fontId="9" fillId="5" borderId="3" xfId="4" applyNumberFormat="1" applyFont="1" applyFill="1" applyBorder="1" applyAlignment="1">
      <alignment horizontal="justify" vertical="top" wrapText="1"/>
    </xf>
    <xf numFmtId="164" fontId="6" fillId="5" borderId="3" xfId="1" applyNumberFormat="1" applyFont="1" applyFill="1" applyBorder="1" applyAlignment="1">
      <alignment horizontal="center" vertical="center"/>
    </xf>
    <xf numFmtId="164" fontId="6" fillId="2" borderId="3" xfId="4" applyNumberFormat="1" applyFont="1" applyFill="1" applyBorder="1" applyAlignment="1">
      <alignment horizontal="justify" vertical="top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horizontal="justify" vertical="top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10" fillId="2" borderId="3" xfId="4" applyNumberFormat="1" applyFont="1" applyFill="1" applyBorder="1" applyAlignment="1">
      <alignment horizontal="justify" vertical="top" wrapText="1"/>
    </xf>
    <xf numFmtId="0" fontId="10" fillId="2" borderId="3" xfId="0" applyNumberFormat="1" applyFont="1" applyFill="1" applyBorder="1" applyAlignment="1">
      <alignment vertical="top"/>
    </xf>
    <xf numFmtId="43" fontId="4" fillId="2" borderId="3" xfId="4" applyFont="1" applyFill="1" applyBorder="1" applyAlignment="1">
      <alignment horizontal="left" vertical="top" wrapText="1"/>
    </xf>
    <xf numFmtId="164" fontId="4" fillId="2" borderId="3" xfId="3" applyNumberFormat="1" applyFont="1" applyFill="1" applyBorder="1" applyAlignment="1">
      <alignment horizontal="justify" vertical="top" wrapText="1"/>
    </xf>
    <xf numFmtId="43" fontId="4" fillId="2" borderId="3" xfId="1" applyFont="1" applyFill="1" applyBorder="1" applyAlignment="1">
      <alignment horizontal="justify" vertical="top" wrapText="1"/>
    </xf>
    <xf numFmtId="164" fontId="4" fillId="2" borderId="3" xfId="3" applyNumberFormat="1" applyFont="1" applyFill="1" applyBorder="1" applyAlignment="1">
      <alignment horizontal="left" vertical="top" wrapText="1"/>
    </xf>
    <xf numFmtId="43" fontId="4" fillId="2" borderId="3" xfId="3" applyFont="1" applyFill="1" applyBorder="1" applyAlignment="1">
      <alignment horizontal="justify" vertical="top" wrapText="1"/>
    </xf>
    <xf numFmtId="164" fontId="11" fillId="2" borderId="3" xfId="3" applyNumberFormat="1" applyFont="1" applyFill="1" applyBorder="1" applyAlignment="1">
      <alignment vertical="top"/>
    </xf>
    <xf numFmtId="164" fontId="4" fillId="2" borderId="3" xfId="3" applyNumberFormat="1" applyFont="1" applyFill="1" applyBorder="1" applyAlignment="1">
      <alignment vertical="top"/>
    </xf>
    <xf numFmtId="164" fontId="8" fillId="2" borderId="3" xfId="4" applyNumberFormat="1" applyFont="1" applyFill="1" applyBorder="1" applyAlignment="1">
      <alignment horizontal="justify" vertical="top" wrapText="1"/>
    </xf>
    <xf numFmtId="164" fontId="10" fillId="2" borderId="3" xfId="3" applyNumberFormat="1" applyFont="1" applyFill="1" applyBorder="1" applyAlignment="1">
      <alignment horizontal="justify" vertical="top" wrapText="1"/>
    </xf>
    <xf numFmtId="164" fontId="12" fillId="2" borderId="3" xfId="4" applyNumberFormat="1" applyFont="1" applyFill="1" applyBorder="1" applyAlignment="1">
      <alignment horizontal="justify" vertical="top" wrapText="1"/>
    </xf>
    <xf numFmtId="164" fontId="12" fillId="2" borderId="3" xfId="1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justify" vertical="top" wrapText="1"/>
    </xf>
    <xf numFmtId="43" fontId="7" fillId="4" borderId="3" xfId="4" applyFont="1" applyFill="1" applyBorder="1" applyAlignment="1">
      <alignment horizontal="justify" vertical="justify" wrapText="1"/>
    </xf>
    <xf numFmtId="164" fontId="8" fillId="4" borderId="3" xfId="1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horizontal="justify" vertical="top"/>
    </xf>
    <xf numFmtId="164" fontId="6" fillId="2" borderId="3" xfId="2" applyNumberFormat="1" applyFont="1" applyFill="1" applyBorder="1" applyAlignment="1">
      <alignment horizontal="justify" vertical="top"/>
    </xf>
    <xf numFmtId="43" fontId="4" fillId="2" borderId="3" xfId="1" applyFont="1" applyFill="1" applyBorder="1" applyAlignment="1">
      <alignment horizontal="left" vertical="top" indent="2"/>
    </xf>
    <xf numFmtId="0" fontId="10" fillId="2" borderId="3" xfId="5" applyFont="1" applyFill="1" applyBorder="1" applyAlignment="1">
      <alignment vertical="top"/>
    </xf>
    <xf numFmtId="164" fontId="4" fillId="2" borderId="3" xfId="4" applyNumberFormat="1" applyFont="1" applyFill="1" applyBorder="1" applyAlignment="1">
      <alignment horizontal="justify" vertical="top"/>
    </xf>
    <xf numFmtId="164" fontId="14" fillId="2" borderId="3" xfId="2" applyNumberFormat="1" applyFont="1" applyFill="1" applyBorder="1" applyAlignment="1">
      <alignment horizontal="left" vertical="center" indent="2"/>
    </xf>
    <xf numFmtId="164" fontId="14" fillId="2" borderId="3" xfId="2" applyNumberFormat="1" applyFont="1" applyFill="1" applyBorder="1" applyAlignment="1">
      <alignment horizontal="left" vertical="top" indent="2"/>
    </xf>
    <xf numFmtId="164" fontId="7" fillId="2" borderId="3" xfId="4" applyNumberFormat="1" applyFont="1" applyFill="1" applyBorder="1" applyAlignment="1">
      <alignment horizontal="left" vertical="top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vertical="top"/>
    </xf>
    <xf numFmtId="43" fontId="7" fillId="2" borderId="4" xfId="4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horizontal="center" vertical="center"/>
    </xf>
    <xf numFmtId="43" fontId="9" fillId="6" borderId="6" xfId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justify" vertical="center" wrapText="1"/>
    </xf>
    <xf numFmtId="164" fontId="0" fillId="0" borderId="0" xfId="0" applyNumberFormat="1"/>
    <xf numFmtId="1" fontId="4" fillId="2" borderId="3" xfId="1" applyNumberFormat="1" applyFont="1" applyFill="1" applyBorder="1" applyAlignment="1">
      <alignment horizontal="right" vertical="center" wrapText="1"/>
    </xf>
    <xf numFmtId="1" fontId="6" fillId="2" borderId="3" xfId="1" applyNumberFormat="1" applyFont="1" applyFill="1" applyBorder="1" applyAlignment="1">
      <alignment horizontal="right" vertical="center"/>
    </xf>
    <xf numFmtId="1" fontId="8" fillId="4" borderId="3" xfId="1" applyNumberFormat="1" applyFont="1" applyFill="1" applyBorder="1" applyAlignment="1">
      <alignment vertical="center"/>
    </xf>
    <xf numFmtId="43" fontId="2" fillId="2" borderId="0" xfId="2" applyFont="1" applyFill="1" applyBorder="1" applyAlignment="1">
      <alignment horizontal="center" vertical="center"/>
    </xf>
  </cellXfs>
  <cellStyles count="11">
    <cellStyle name="Millares" xfId="1" builtinId="3"/>
    <cellStyle name="Millares 10" xfId="6"/>
    <cellStyle name="Millares 12 4" xfId="3"/>
    <cellStyle name="Millares 2 2" xfId="7"/>
    <cellStyle name="Millares 2 2 3" xfId="2"/>
    <cellStyle name="Millares 7" xfId="8"/>
    <cellStyle name="Millares 7 4" xfId="4"/>
    <cellStyle name="Millares 8 2" xfId="9"/>
    <cellStyle name="Normal" xfId="0" builtinId="0"/>
    <cellStyle name="Normal 2" xfId="10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0"/>
  <sheetViews>
    <sheetView tabSelected="1" topLeftCell="A55" zoomScale="90" zoomScaleNormal="90" workbookViewId="0">
      <selection activeCell="E177" sqref="E177:E182"/>
    </sheetView>
  </sheetViews>
  <sheetFormatPr baseColWidth="10" defaultRowHeight="12.75"/>
  <cols>
    <col min="1" max="1" width="61" customWidth="1"/>
    <col min="2" max="4" width="17.42578125" customWidth="1"/>
    <col min="5" max="5" width="16.85546875" bestFit="1" customWidth="1"/>
  </cols>
  <sheetData>
    <row r="2" spans="1:8" ht="18">
      <c r="A2" s="56" t="s">
        <v>152</v>
      </c>
      <c r="B2" s="56"/>
      <c r="C2" s="56"/>
      <c r="D2" s="56"/>
      <c r="E2" s="56"/>
    </row>
    <row r="3" spans="1:8" ht="14.25">
      <c r="A3" s="1"/>
      <c r="B3" s="2"/>
      <c r="C3" s="2"/>
      <c r="D3" s="2"/>
      <c r="E3" s="2"/>
    </row>
    <row r="4" spans="1:8" s="5" customFormat="1" ht="15.7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</row>
    <row r="5" spans="1:8" ht="5.0999999999999996" customHeight="1">
      <c r="A5" s="6"/>
      <c r="B5" s="7"/>
      <c r="C5" s="7"/>
      <c r="D5" s="7"/>
      <c r="E5" s="7"/>
    </row>
    <row r="6" spans="1:8" ht="15.75">
      <c r="A6" s="8" t="s">
        <v>5</v>
      </c>
      <c r="B6" s="9">
        <f t="shared" ref="B6:E6" si="0">B8+B27+B82+B92+B109</f>
        <v>212389838.81999999</v>
      </c>
      <c r="C6" s="9">
        <f t="shared" si="0"/>
        <v>481734297.75999999</v>
      </c>
      <c r="D6" s="9">
        <f t="shared" si="0"/>
        <v>247619823.13000003</v>
      </c>
      <c r="E6" s="9">
        <f t="shared" si="0"/>
        <v>941743959.71000004</v>
      </c>
      <c r="H6" s="52"/>
    </row>
    <row r="7" spans="1:8" ht="5.0999999999999996" customHeight="1">
      <c r="A7" s="10"/>
      <c r="B7" s="11"/>
      <c r="C7" s="11"/>
      <c r="D7" s="11"/>
      <c r="E7" s="11"/>
    </row>
    <row r="8" spans="1:8" ht="15.75">
      <c r="A8" s="12" t="s">
        <v>6</v>
      </c>
      <c r="B8" s="13">
        <f t="shared" ref="B8:E8" si="1">B9+B12+B15+B17+B21+B24</f>
        <v>26128049</v>
      </c>
      <c r="C8" s="13">
        <f t="shared" si="1"/>
        <v>253387396</v>
      </c>
      <c r="D8" s="13">
        <f t="shared" si="1"/>
        <v>27311090</v>
      </c>
      <c r="E8" s="13">
        <f t="shared" si="1"/>
        <v>306826535</v>
      </c>
    </row>
    <row r="9" spans="1:8" ht="15">
      <c r="A9" s="14" t="s">
        <v>7</v>
      </c>
      <c r="B9" s="15">
        <f t="shared" ref="B9:D9" si="2">SUM(B10:B11)</f>
        <v>1131390</v>
      </c>
      <c r="C9" s="15">
        <f t="shared" si="2"/>
        <v>5986952</v>
      </c>
      <c r="D9" s="15">
        <f t="shared" si="2"/>
        <v>3332771</v>
      </c>
      <c r="E9" s="15">
        <f>SUM(E10:E11)</f>
        <v>10451113</v>
      </c>
    </row>
    <row r="10" spans="1:8" ht="14.25">
      <c r="A10" s="16" t="s">
        <v>8</v>
      </c>
      <c r="B10" s="17">
        <v>252980</v>
      </c>
      <c r="C10" s="17">
        <v>4214613</v>
      </c>
      <c r="D10" s="17">
        <v>526224</v>
      </c>
      <c r="E10" s="17">
        <f>SUM(B10:D10)</f>
        <v>4993817</v>
      </c>
    </row>
    <row r="11" spans="1:8" ht="14.25">
      <c r="A11" s="16" t="s">
        <v>9</v>
      </c>
      <c r="B11" s="17">
        <v>878410</v>
      </c>
      <c r="C11" s="17">
        <v>1772339</v>
      </c>
      <c r="D11" s="17">
        <v>2806547</v>
      </c>
      <c r="E11" s="17">
        <f>SUM(B11:D11)</f>
        <v>5457296</v>
      </c>
    </row>
    <row r="12" spans="1:8" ht="30">
      <c r="A12" s="14" t="s">
        <v>10</v>
      </c>
      <c r="B12" s="18">
        <f t="shared" ref="B12:E12" si="3">SUM(B13:B14)</f>
        <v>9009497</v>
      </c>
      <c r="C12" s="18">
        <f t="shared" si="3"/>
        <v>9270121</v>
      </c>
      <c r="D12" s="18">
        <f t="shared" si="3"/>
        <v>10071842</v>
      </c>
      <c r="E12" s="18">
        <f t="shared" si="3"/>
        <v>28351460</v>
      </c>
    </row>
    <row r="13" spans="1:8" ht="14.25">
      <c r="A13" s="19" t="s">
        <v>11</v>
      </c>
      <c r="B13" s="17">
        <v>9009497</v>
      </c>
      <c r="C13" s="17">
        <v>9270121</v>
      </c>
      <c r="D13" s="17">
        <v>10071842</v>
      </c>
      <c r="E13" s="17">
        <f>SUM(B13:D13)</f>
        <v>28351460</v>
      </c>
    </row>
    <row r="14" spans="1:8" ht="28.5">
      <c r="A14" s="16" t="s">
        <v>12</v>
      </c>
      <c r="B14" s="53">
        <v>0</v>
      </c>
      <c r="C14" s="53">
        <v>0</v>
      </c>
      <c r="D14" s="53">
        <v>0</v>
      </c>
      <c r="E14" s="53">
        <f>SUM(B14:D14)</f>
        <v>0</v>
      </c>
    </row>
    <row r="15" spans="1:8" ht="15">
      <c r="A15" s="14" t="s">
        <v>13</v>
      </c>
      <c r="B15" s="18">
        <f t="shared" ref="B15:E15" si="4">SUM(B16)</f>
        <v>7425572</v>
      </c>
      <c r="C15" s="18">
        <f t="shared" si="4"/>
        <v>216258428</v>
      </c>
      <c r="D15" s="18">
        <f t="shared" si="4"/>
        <v>4706763</v>
      </c>
      <c r="E15" s="18">
        <f t="shared" si="4"/>
        <v>228390763</v>
      </c>
    </row>
    <row r="16" spans="1:8" ht="14.25">
      <c r="A16" s="16" t="s">
        <v>14</v>
      </c>
      <c r="B16" s="17">
        <v>7425572</v>
      </c>
      <c r="C16" s="17">
        <v>216258428</v>
      </c>
      <c r="D16" s="17">
        <v>4706763</v>
      </c>
      <c r="E16" s="17">
        <f>SUM(B16:D16)</f>
        <v>228390763</v>
      </c>
    </row>
    <row r="17" spans="1:7" ht="15">
      <c r="A17" s="14" t="s">
        <v>15</v>
      </c>
      <c r="B17" s="18">
        <f t="shared" ref="B17:E17" si="5">SUM(B18:B20)</f>
        <v>701636</v>
      </c>
      <c r="C17" s="18">
        <f t="shared" si="5"/>
        <v>1047414</v>
      </c>
      <c r="D17" s="18">
        <f t="shared" si="5"/>
        <v>961474</v>
      </c>
      <c r="E17" s="18">
        <f t="shared" si="5"/>
        <v>2710524</v>
      </c>
    </row>
    <row r="18" spans="1:7" ht="14.25">
      <c r="A18" s="20" t="s">
        <v>16</v>
      </c>
      <c r="B18" s="17">
        <v>321807</v>
      </c>
      <c r="C18" s="17">
        <v>284535</v>
      </c>
      <c r="D18" s="17">
        <v>458354</v>
      </c>
      <c r="E18" s="17">
        <f>SUM(B18:D18)</f>
        <v>1064696</v>
      </c>
    </row>
    <row r="19" spans="1:7" ht="14.25">
      <c r="A19" s="20" t="s">
        <v>17</v>
      </c>
      <c r="B19" s="53">
        <v>0</v>
      </c>
      <c r="C19" s="53">
        <v>0</v>
      </c>
      <c r="D19" s="53">
        <v>0</v>
      </c>
      <c r="E19" s="53">
        <f>SUM(B19:D19)</f>
        <v>0</v>
      </c>
    </row>
    <row r="20" spans="1:7" ht="14.25">
      <c r="A20" s="20" t="s">
        <v>18</v>
      </c>
      <c r="B20" s="17">
        <v>379829</v>
      </c>
      <c r="C20" s="17">
        <v>762879</v>
      </c>
      <c r="D20" s="17">
        <v>503120</v>
      </c>
      <c r="E20" s="17">
        <f>SUM(B20:D20)</f>
        <v>1645828</v>
      </c>
    </row>
    <row r="21" spans="1:7" ht="15">
      <c r="A21" s="14" t="s">
        <v>19</v>
      </c>
      <c r="B21" s="18">
        <f t="shared" ref="B21:E21" si="6">SUM(B22:B23)</f>
        <v>7574754</v>
      </c>
      <c r="C21" s="18">
        <f t="shared" si="6"/>
        <v>20557903</v>
      </c>
      <c r="D21" s="18">
        <f t="shared" si="6"/>
        <v>7995240</v>
      </c>
      <c r="E21" s="18">
        <f t="shared" si="6"/>
        <v>36127897</v>
      </c>
    </row>
    <row r="22" spans="1:7" ht="28.5">
      <c r="A22" s="21" t="s">
        <v>20</v>
      </c>
      <c r="B22" s="17">
        <v>1610210</v>
      </c>
      <c r="C22" s="17">
        <v>1403437</v>
      </c>
      <c r="D22" s="17">
        <v>1158160</v>
      </c>
      <c r="E22" s="17">
        <f>SUM(B22:D22)</f>
        <v>4171807</v>
      </c>
    </row>
    <row r="23" spans="1:7" ht="14.25">
      <c r="A23" s="21" t="s">
        <v>21</v>
      </c>
      <c r="B23" s="17">
        <v>5964544</v>
      </c>
      <c r="C23" s="17">
        <v>19154466</v>
      </c>
      <c r="D23" s="17">
        <v>6837080</v>
      </c>
      <c r="E23" s="17">
        <f>SUM(B23:D23)</f>
        <v>31956090</v>
      </c>
    </row>
    <row r="24" spans="1:7" ht="45">
      <c r="A24" s="14" t="s">
        <v>22</v>
      </c>
      <c r="B24" s="18">
        <f t="shared" ref="B24:E24" si="7">SUM(B25)</f>
        <v>285200</v>
      </c>
      <c r="C24" s="18">
        <f t="shared" si="7"/>
        <v>266578</v>
      </c>
      <c r="D24" s="18">
        <f t="shared" si="7"/>
        <v>243000</v>
      </c>
      <c r="E24" s="18">
        <f t="shared" si="7"/>
        <v>794778</v>
      </c>
    </row>
    <row r="25" spans="1:7" ht="14.25">
      <c r="A25" s="19" t="s">
        <v>23</v>
      </c>
      <c r="B25" s="17">
        <v>285200</v>
      </c>
      <c r="C25" s="17">
        <v>266578</v>
      </c>
      <c r="D25" s="17">
        <v>243000</v>
      </c>
      <c r="E25" s="17">
        <f>SUM(B25:D25)</f>
        <v>794778</v>
      </c>
    </row>
    <row r="26" spans="1:7" ht="5.0999999999999996" customHeight="1">
      <c r="A26" s="16"/>
      <c r="B26" s="11"/>
      <c r="C26" s="11"/>
      <c r="D26" s="11"/>
      <c r="E26" s="11"/>
    </row>
    <row r="27" spans="1:7" ht="15.75">
      <c r="A27" s="12" t="s">
        <v>24</v>
      </c>
      <c r="B27" s="13">
        <f t="shared" ref="B27:E27" si="8">B28+B30+B77+B78</f>
        <v>119631054</v>
      </c>
      <c r="C27" s="13">
        <f t="shared" si="8"/>
        <v>124840415.3</v>
      </c>
      <c r="D27" s="13">
        <f t="shared" si="8"/>
        <v>127376094.75</v>
      </c>
      <c r="E27" s="13">
        <f t="shared" si="8"/>
        <v>371847564.05000001</v>
      </c>
    </row>
    <row r="28" spans="1:7" ht="30">
      <c r="A28" s="14" t="s">
        <v>25</v>
      </c>
      <c r="B28" s="18">
        <f t="shared" ref="B28:E28" si="9">B29</f>
        <v>128890</v>
      </c>
      <c r="C28" s="18">
        <f t="shared" si="9"/>
        <v>295430</v>
      </c>
      <c r="D28" s="18">
        <f t="shared" si="9"/>
        <v>368815</v>
      </c>
      <c r="E28" s="18">
        <f t="shared" si="9"/>
        <v>793135</v>
      </c>
    </row>
    <row r="29" spans="1:7" ht="14.25">
      <c r="A29" s="16" t="s">
        <v>26</v>
      </c>
      <c r="B29" s="17">
        <v>128890</v>
      </c>
      <c r="C29" s="17">
        <v>295430</v>
      </c>
      <c r="D29" s="17">
        <v>368815</v>
      </c>
      <c r="E29" s="17">
        <f>SUM(B29:D29)</f>
        <v>793135</v>
      </c>
    </row>
    <row r="30" spans="1:7" ht="15">
      <c r="A30" s="14" t="s">
        <v>27</v>
      </c>
      <c r="B30" s="18">
        <f t="shared" ref="B30:E30" si="10">B31+B38+B50+B54+B60+B65+B66+B71+B72+B74+B75+B76</f>
        <v>111994275</v>
      </c>
      <c r="C30" s="18">
        <f t="shared" si="10"/>
        <v>115865118.3</v>
      </c>
      <c r="D30" s="18">
        <f t="shared" si="10"/>
        <v>119197131.75</v>
      </c>
      <c r="E30" s="18">
        <f t="shared" si="10"/>
        <v>347056525.05000001</v>
      </c>
    </row>
    <row r="31" spans="1:7" ht="15">
      <c r="A31" s="14" t="s">
        <v>28</v>
      </c>
      <c r="B31" s="18">
        <f>SUM(B32:B37)</f>
        <v>29806572</v>
      </c>
      <c r="C31" s="18">
        <f t="shared" ref="C31:E31" si="11">SUM(C32:C37)</f>
        <v>32058179</v>
      </c>
      <c r="D31" s="18">
        <f t="shared" si="11"/>
        <v>35527609</v>
      </c>
      <c r="E31" s="18">
        <f t="shared" si="11"/>
        <v>97392360</v>
      </c>
    </row>
    <row r="32" spans="1:7" ht="14.25">
      <c r="A32" s="16" t="s">
        <v>29</v>
      </c>
      <c r="B32" s="17">
        <v>1694245</v>
      </c>
      <c r="C32" s="17">
        <v>1768685</v>
      </c>
      <c r="D32" s="17">
        <v>2066815</v>
      </c>
      <c r="E32" s="17">
        <f t="shared" ref="E32:E37" si="12">SUM(B32:D32)</f>
        <v>5529745</v>
      </c>
      <c r="G32" s="52"/>
    </row>
    <row r="33" spans="1:5" ht="14.25">
      <c r="A33" s="22" t="s">
        <v>30</v>
      </c>
      <c r="B33" s="17">
        <v>7443131</v>
      </c>
      <c r="C33" s="17">
        <v>9106920</v>
      </c>
      <c r="D33" s="17">
        <v>9702580</v>
      </c>
      <c r="E33" s="17">
        <f t="shared" si="12"/>
        <v>26252631</v>
      </c>
    </row>
    <row r="34" spans="1:5" ht="14.25">
      <c r="A34" s="22" t="s">
        <v>31</v>
      </c>
      <c r="B34" s="17">
        <v>11637625</v>
      </c>
      <c r="C34" s="17">
        <v>12502062</v>
      </c>
      <c r="D34" s="17">
        <v>13833129</v>
      </c>
      <c r="E34" s="17">
        <f t="shared" si="12"/>
        <v>37972816</v>
      </c>
    </row>
    <row r="35" spans="1:5" ht="14.25">
      <c r="A35" s="22" t="s">
        <v>32</v>
      </c>
      <c r="B35" s="17">
        <v>250850</v>
      </c>
      <c r="C35" s="17">
        <v>293905</v>
      </c>
      <c r="D35" s="17">
        <v>397185</v>
      </c>
      <c r="E35" s="17">
        <f t="shared" si="12"/>
        <v>941940</v>
      </c>
    </row>
    <row r="36" spans="1:5" ht="14.25">
      <c r="A36" s="22" t="s">
        <v>33</v>
      </c>
      <c r="B36" s="17">
        <v>8780721</v>
      </c>
      <c r="C36" s="17">
        <v>8386598</v>
      </c>
      <c r="D36" s="17">
        <v>9527900</v>
      </c>
      <c r="E36" s="17">
        <f t="shared" si="12"/>
        <v>26695219</v>
      </c>
    </row>
    <row r="37" spans="1:5" ht="14.25">
      <c r="A37" s="22" t="s">
        <v>34</v>
      </c>
      <c r="B37" s="53">
        <v>0</v>
      </c>
      <c r="C37" s="17">
        <v>9</v>
      </c>
      <c r="D37" s="53">
        <v>0</v>
      </c>
      <c r="E37" s="17">
        <f t="shared" si="12"/>
        <v>9</v>
      </c>
    </row>
    <row r="38" spans="1:5" ht="15">
      <c r="A38" s="14" t="s">
        <v>35</v>
      </c>
      <c r="B38" s="18">
        <f t="shared" ref="B38:E38" si="13">SUM(B39:B49)</f>
        <v>63382820</v>
      </c>
      <c r="C38" s="18">
        <f t="shared" si="13"/>
        <v>63901024.299999997</v>
      </c>
      <c r="D38" s="18">
        <f t="shared" si="13"/>
        <v>64088367.75</v>
      </c>
      <c r="E38" s="18">
        <f t="shared" si="13"/>
        <v>191372212.05000001</v>
      </c>
    </row>
    <row r="39" spans="1:5" ht="14.25">
      <c r="A39" s="16" t="s">
        <v>36</v>
      </c>
      <c r="B39" s="17">
        <v>59500</v>
      </c>
      <c r="C39" s="17">
        <v>130895</v>
      </c>
      <c r="D39" s="17">
        <v>45845</v>
      </c>
      <c r="E39" s="17">
        <f t="shared" ref="E39:E49" si="14">SUM(B39:D39)</f>
        <v>236240</v>
      </c>
    </row>
    <row r="40" spans="1:5" ht="14.25">
      <c r="A40" s="23" t="s">
        <v>37</v>
      </c>
      <c r="B40" s="17">
        <v>5170</v>
      </c>
      <c r="C40" s="17">
        <v>6820</v>
      </c>
      <c r="D40" s="17">
        <v>4620</v>
      </c>
      <c r="E40" s="17">
        <f t="shared" si="14"/>
        <v>16610</v>
      </c>
    </row>
    <row r="41" spans="1:5" ht="14.25">
      <c r="A41" s="22" t="s">
        <v>38</v>
      </c>
      <c r="B41" s="17">
        <v>12310</v>
      </c>
      <c r="C41" s="17">
        <v>20300</v>
      </c>
      <c r="D41" s="17">
        <v>13520</v>
      </c>
      <c r="E41" s="17">
        <f t="shared" si="14"/>
        <v>46130</v>
      </c>
    </row>
    <row r="42" spans="1:5" ht="14.25">
      <c r="A42" s="22" t="s">
        <v>39</v>
      </c>
      <c r="B42" s="53">
        <v>0</v>
      </c>
      <c r="C42" s="53">
        <v>0</v>
      </c>
      <c r="D42" s="53">
        <v>0</v>
      </c>
      <c r="E42" s="53">
        <f t="shared" si="14"/>
        <v>0</v>
      </c>
    </row>
    <row r="43" spans="1:5" ht="14.25">
      <c r="A43" s="22" t="s">
        <v>40</v>
      </c>
      <c r="B43" s="17">
        <v>13854375</v>
      </c>
      <c r="C43" s="17">
        <v>14559155</v>
      </c>
      <c r="D43" s="17">
        <v>15484709</v>
      </c>
      <c r="E43" s="17">
        <f t="shared" si="14"/>
        <v>43898239</v>
      </c>
    </row>
    <row r="44" spans="1:5" ht="14.25">
      <c r="A44" s="22" t="s">
        <v>41</v>
      </c>
      <c r="B44" s="17">
        <v>880000</v>
      </c>
      <c r="C44" s="17">
        <v>84000</v>
      </c>
      <c r="D44" s="17">
        <v>16000</v>
      </c>
      <c r="E44" s="17">
        <f t="shared" si="14"/>
        <v>980000</v>
      </c>
    </row>
    <row r="45" spans="1:5" ht="14.25">
      <c r="A45" s="22" t="s">
        <v>42</v>
      </c>
      <c r="B45" s="17">
        <v>954962</v>
      </c>
      <c r="C45" s="17">
        <v>1927808</v>
      </c>
      <c r="D45" s="17">
        <v>956749</v>
      </c>
      <c r="E45" s="17">
        <f t="shared" si="14"/>
        <v>3839519</v>
      </c>
    </row>
    <row r="46" spans="1:5" ht="14.25">
      <c r="A46" s="22" t="s">
        <v>43</v>
      </c>
      <c r="B46" s="17">
        <v>47241923</v>
      </c>
      <c r="C46" s="17">
        <v>45204495</v>
      </c>
      <c r="D46" s="17">
        <v>46800113</v>
      </c>
      <c r="E46" s="17">
        <f t="shared" si="14"/>
        <v>139246531</v>
      </c>
    </row>
    <row r="47" spans="1:5" ht="14.25">
      <c r="A47" s="22" t="s">
        <v>44</v>
      </c>
      <c r="B47" s="17">
        <v>337620</v>
      </c>
      <c r="C47" s="17">
        <v>460460</v>
      </c>
      <c r="D47" s="17">
        <v>420450</v>
      </c>
      <c r="E47" s="17">
        <f t="shared" si="14"/>
        <v>1218530</v>
      </c>
    </row>
    <row r="48" spans="1:5" ht="14.25">
      <c r="A48" s="22" t="s">
        <v>45</v>
      </c>
      <c r="B48" s="53">
        <v>0</v>
      </c>
      <c r="C48" s="53">
        <v>0</v>
      </c>
      <c r="D48" s="53">
        <v>0</v>
      </c>
      <c r="E48" s="53">
        <f t="shared" si="14"/>
        <v>0</v>
      </c>
    </row>
    <row r="49" spans="1:5" ht="14.25">
      <c r="A49" s="22" t="s">
        <v>46</v>
      </c>
      <c r="B49" s="17">
        <v>36960</v>
      </c>
      <c r="C49" s="17">
        <v>1507091.3</v>
      </c>
      <c r="D49" s="17">
        <v>346361.75</v>
      </c>
      <c r="E49" s="17">
        <f t="shared" si="14"/>
        <v>1890413.05</v>
      </c>
    </row>
    <row r="50" spans="1:5" ht="15">
      <c r="A50" s="14" t="s">
        <v>47</v>
      </c>
      <c r="B50" s="18">
        <f t="shared" ref="B50:E50" si="15">SUM(B51:B53)</f>
        <v>308300</v>
      </c>
      <c r="C50" s="18">
        <f t="shared" si="15"/>
        <v>331600</v>
      </c>
      <c r="D50" s="18">
        <f t="shared" si="15"/>
        <v>248380</v>
      </c>
      <c r="E50" s="18">
        <f t="shared" si="15"/>
        <v>888280</v>
      </c>
    </row>
    <row r="51" spans="1:5" ht="14.25">
      <c r="A51" s="22" t="s">
        <v>48</v>
      </c>
      <c r="B51" s="17">
        <v>308300</v>
      </c>
      <c r="C51" s="17">
        <v>326100</v>
      </c>
      <c r="D51" s="17">
        <v>246300</v>
      </c>
      <c r="E51" s="17">
        <f>SUM(B51:D51)</f>
        <v>880700</v>
      </c>
    </row>
    <row r="52" spans="1:5" ht="14.25">
      <c r="A52" s="22" t="s">
        <v>49</v>
      </c>
      <c r="B52" s="53">
        <v>0</v>
      </c>
      <c r="C52" s="53">
        <v>0</v>
      </c>
      <c r="D52" s="17">
        <v>2080</v>
      </c>
      <c r="E52" s="17">
        <f>SUM(B52:D52)</f>
        <v>2080</v>
      </c>
    </row>
    <row r="53" spans="1:5" ht="14.25">
      <c r="A53" s="22" t="s">
        <v>50</v>
      </c>
      <c r="B53" s="53">
        <v>0</v>
      </c>
      <c r="C53" s="17">
        <v>5500</v>
      </c>
      <c r="D53" s="53">
        <v>0</v>
      </c>
      <c r="E53" s="17">
        <f>SUM(B53:D53)</f>
        <v>5500</v>
      </c>
    </row>
    <row r="54" spans="1:5" ht="15">
      <c r="A54" s="14" t="s">
        <v>51</v>
      </c>
      <c r="B54" s="18">
        <f t="shared" ref="B54:E54" si="16">SUM(B55:B59)</f>
        <v>6473054</v>
      </c>
      <c r="C54" s="18">
        <f t="shared" si="16"/>
        <v>5564350</v>
      </c>
      <c r="D54" s="18">
        <f t="shared" si="16"/>
        <v>5500450</v>
      </c>
      <c r="E54" s="18">
        <f t="shared" si="16"/>
        <v>17537854</v>
      </c>
    </row>
    <row r="55" spans="1:5" ht="28.5">
      <c r="A55" s="22" t="s">
        <v>52</v>
      </c>
      <c r="B55" s="17">
        <v>80835</v>
      </c>
      <c r="C55" s="17">
        <v>124300</v>
      </c>
      <c r="D55" s="17">
        <v>115655</v>
      </c>
      <c r="E55" s="17">
        <f>SUM(B55:D55)</f>
        <v>320790</v>
      </c>
    </row>
    <row r="56" spans="1:5" ht="14.25">
      <c r="A56" s="22" t="s">
        <v>53</v>
      </c>
      <c r="B56" s="17">
        <v>6117354</v>
      </c>
      <c r="C56" s="17">
        <v>4778950</v>
      </c>
      <c r="D56" s="17">
        <v>3923300</v>
      </c>
      <c r="E56" s="17">
        <f>SUM(B56:D56)</f>
        <v>14819604</v>
      </c>
    </row>
    <row r="57" spans="1:5" ht="14.25">
      <c r="A57" s="22" t="s">
        <v>54</v>
      </c>
      <c r="B57" s="17">
        <v>72360</v>
      </c>
      <c r="C57" s="17">
        <v>106700</v>
      </c>
      <c r="D57" s="17">
        <v>119810</v>
      </c>
      <c r="E57" s="17">
        <f>SUM(B57:D57)</f>
        <v>298870</v>
      </c>
    </row>
    <row r="58" spans="1:5" ht="14.25">
      <c r="A58" s="22" t="s">
        <v>55</v>
      </c>
      <c r="B58" s="17">
        <v>66505</v>
      </c>
      <c r="C58" s="17">
        <v>26400</v>
      </c>
      <c r="D58" s="17">
        <v>13685</v>
      </c>
      <c r="E58" s="17">
        <f>SUM(B58:D58)</f>
        <v>106590</v>
      </c>
    </row>
    <row r="59" spans="1:5" ht="14.25">
      <c r="A59" s="22" t="s">
        <v>56</v>
      </c>
      <c r="B59" s="17">
        <v>136000</v>
      </c>
      <c r="C59" s="17">
        <v>528000</v>
      </c>
      <c r="D59" s="17">
        <v>1328000</v>
      </c>
      <c r="E59" s="17">
        <f>SUM(B59:D59)</f>
        <v>1992000</v>
      </c>
    </row>
    <row r="60" spans="1:5" ht="15">
      <c r="A60" s="14" t="s">
        <v>57</v>
      </c>
      <c r="B60" s="18">
        <f t="shared" ref="B60:E60" si="17">SUM(B61:B64)</f>
        <v>4461354</v>
      </c>
      <c r="C60" s="18">
        <f t="shared" si="17"/>
        <v>4085932</v>
      </c>
      <c r="D60" s="18">
        <f t="shared" si="17"/>
        <v>4550569</v>
      </c>
      <c r="E60" s="18">
        <f t="shared" si="17"/>
        <v>13097855</v>
      </c>
    </row>
    <row r="61" spans="1:5" ht="14.25">
      <c r="A61" s="22" t="s">
        <v>58</v>
      </c>
      <c r="B61" s="17">
        <v>1067167</v>
      </c>
      <c r="C61" s="17">
        <v>672429</v>
      </c>
      <c r="D61" s="17">
        <v>2208597</v>
      </c>
      <c r="E61" s="17">
        <f>SUM(B61:D61)</f>
        <v>3948193</v>
      </c>
    </row>
    <row r="62" spans="1:5" ht="14.25">
      <c r="A62" s="22" t="s">
        <v>59</v>
      </c>
      <c r="B62" s="17">
        <v>3351917</v>
      </c>
      <c r="C62" s="17">
        <v>3359123</v>
      </c>
      <c r="D62" s="17">
        <v>2300532</v>
      </c>
      <c r="E62" s="17">
        <f>SUM(B62:D62)</f>
        <v>9011572</v>
      </c>
    </row>
    <row r="63" spans="1:5" ht="28.5">
      <c r="A63" s="24" t="s">
        <v>60</v>
      </c>
      <c r="B63" s="17">
        <v>40350</v>
      </c>
      <c r="C63" s="17">
        <v>49100</v>
      </c>
      <c r="D63" s="17">
        <v>39500</v>
      </c>
      <c r="E63" s="17">
        <f>SUM(B63:D63)</f>
        <v>128950</v>
      </c>
    </row>
    <row r="64" spans="1:5" ht="14.25">
      <c r="A64" s="24" t="s">
        <v>61</v>
      </c>
      <c r="B64" s="17">
        <v>1920</v>
      </c>
      <c r="C64" s="17">
        <v>5280</v>
      </c>
      <c r="D64" s="17">
        <v>1940</v>
      </c>
      <c r="E64" s="17">
        <f>SUM(B64:D64)</f>
        <v>9140</v>
      </c>
    </row>
    <row r="65" spans="1:5" ht="15">
      <c r="A65" s="14" t="s">
        <v>62</v>
      </c>
      <c r="B65" s="15">
        <v>6167528</v>
      </c>
      <c r="C65" s="15">
        <v>6598266</v>
      </c>
      <c r="D65" s="15">
        <v>6461304</v>
      </c>
      <c r="E65" s="15">
        <f>SUM(B65:D65)</f>
        <v>19227098</v>
      </c>
    </row>
    <row r="66" spans="1:5" ht="15">
      <c r="A66" s="14" t="s">
        <v>63</v>
      </c>
      <c r="B66" s="18">
        <f t="shared" ref="B66:E66" si="18">SUM(B67:B70)</f>
        <v>691716</v>
      </c>
      <c r="C66" s="18">
        <f t="shared" si="18"/>
        <v>1388556</v>
      </c>
      <c r="D66" s="18">
        <f t="shared" si="18"/>
        <v>759353</v>
      </c>
      <c r="E66" s="18">
        <f t="shared" si="18"/>
        <v>2839625</v>
      </c>
    </row>
    <row r="67" spans="1:5" ht="14.25">
      <c r="A67" s="22" t="s">
        <v>64</v>
      </c>
      <c r="B67" s="17">
        <v>677361</v>
      </c>
      <c r="C67" s="17">
        <v>1317216</v>
      </c>
      <c r="D67" s="17">
        <v>743233</v>
      </c>
      <c r="E67" s="17">
        <f>SUM(B67:D67)</f>
        <v>2737810</v>
      </c>
    </row>
    <row r="68" spans="1:5" ht="14.25">
      <c r="A68" s="25" t="s">
        <v>65</v>
      </c>
      <c r="B68" s="53">
        <v>0</v>
      </c>
      <c r="C68" s="53">
        <v>0</v>
      </c>
      <c r="D68" s="53">
        <v>0</v>
      </c>
      <c r="E68" s="53">
        <f>SUM(B68:D68)</f>
        <v>0</v>
      </c>
    </row>
    <row r="69" spans="1:5" ht="14.25">
      <c r="A69" s="25" t="s">
        <v>66</v>
      </c>
      <c r="B69" s="17">
        <v>2355</v>
      </c>
      <c r="C69" s="17">
        <v>6140</v>
      </c>
      <c r="D69" s="17">
        <v>570</v>
      </c>
      <c r="E69" s="17">
        <f>SUM(B69:D69)</f>
        <v>9065</v>
      </c>
    </row>
    <row r="70" spans="1:5" ht="14.25">
      <c r="A70" s="25" t="s">
        <v>67</v>
      </c>
      <c r="B70" s="17">
        <v>12000</v>
      </c>
      <c r="C70" s="17">
        <v>65200</v>
      </c>
      <c r="D70" s="17">
        <v>15550</v>
      </c>
      <c r="E70" s="17">
        <f>SUM(B70:D70)</f>
        <v>92750</v>
      </c>
    </row>
    <row r="71" spans="1:5" ht="15">
      <c r="A71" s="14" t="s">
        <v>68</v>
      </c>
      <c r="B71" s="15">
        <v>271951</v>
      </c>
      <c r="C71" s="15">
        <v>1312160</v>
      </c>
      <c r="D71" s="15">
        <v>1406919</v>
      </c>
      <c r="E71" s="15">
        <f>SUM(B71:D71)</f>
        <v>2991030</v>
      </c>
    </row>
    <row r="72" spans="1:5" ht="15">
      <c r="A72" s="14" t="s">
        <v>69</v>
      </c>
      <c r="B72" s="18">
        <f t="shared" ref="B72:E72" si="19">SUM(B73)</f>
        <v>377700</v>
      </c>
      <c r="C72" s="18">
        <f t="shared" si="19"/>
        <v>546441</v>
      </c>
      <c r="D72" s="18">
        <f t="shared" si="19"/>
        <v>566250</v>
      </c>
      <c r="E72" s="18">
        <f t="shared" si="19"/>
        <v>1490391</v>
      </c>
    </row>
    <row r="73" spans="1:5" ht="28.5">
      <c r="A73" s="22" t="s">
        <v>70</v>
      </c>
      <c r="B73" s="17">
        <v>377700</v>
      </c>
      <c r="C73" s="17">
        <v>546441</v>
      </c>
      <c r="D73" s="17">
        <v>566250</v>
      </c>
      <c r="E73" s="17">
        <f>SUM(B73:D73)</f>
        <v>1490391</v>
      </c>
    </row>
    <row r="74" spans="1:5" ht="15">
      <c r="A74" s="26" t="s">
        <v>71</v>
      </c>
      <c r="B74" s="15">
        <v>0</v>
      </c>
      <c r="C74" s="15">
        <v>0</v>
      </c>
      <c r="D74" s="15">
        <v>0</v>
      </c>
      <c r="E74" s="15">
        <f>SUM(B74:D74)</f>
        <v>0</v>
      </c>
    </row>
    <row r="75" spans="1:5" ht="15">
      <c r="A75" s="14" t="s">
        <v>72</v>
      </c>
      <c r="B75" s="15">
        <v>2740</v>
      </c>
      <c r="C75" s="15">
        <v>3660</v>
      </c>
      <c r="D75" s="15">
        <v>4160</v>
      </c>
      <c r="E75" s="15">
        <f>SUM(B75:D75)</f>
        <v>10560</v>
      </c>
    </row>
    <row r="76" spans="1:5" ht="15">
      <c r="A76" s="14" t="s">
        <v>73</v>
      </c>
      <c r="B76" s="15">
        <v>50540</v>
      </c>
      <c r="C76" s="15">
        <v>74950</v>
      </c>
      <c r="D76" s="15">
        <v>83770</v>
      </c>
      <c r="E76" s="15">
        <f>SUM(B76:D76)</f>
        <v>209260</v>
      </c>
    </row>
    <row r="77" spans="1:5" ht="15">
      <c r="A77" s="14" t="s">
        <v>74</v>
      </c>
      <c r="B77" s="15">
        <v>179705</v>
      </c>
      <c r="C77" s="15">
        <v>187065</v>
      </c>
      <c r="D77" s="15">
        <v>228720</v>
      </c>
      <c r="E77" s="15">
        <f>SUM(B77:D77)</f>
        <v>595490</v>
      </c>
    </row>
    <row r="78" spans="1:5" ht="15">
      <c r="A78" s="14" t="s">
        <v>75</v>
      </c>
      <c r="B78" s="18">
        <f t="shared" ref="B78:E78" si="20">SUM(B79:B80)</f>
        <v>7328184</v>
      </c>
      <c r="C78" s="18">
        <f t="shared" si="20"/>
        <v>8492802</v>
      </c>
      <c r="D78" s="18">
        <f t="shared" si="20"/>
        <v>7581428</v>
      </c>
      <c r="E78" s="18">
        <f t="shared" si="20"/>
        <v>23402414</v>
      </c>
    </row>
    <row r="79" spans="1:5" ht="14.25">
      <c r="A79" s="20" t="s">
        <v>76</v>
      </c>
      <c r="B79" s="17">
        <v>7327132</v>
      </c>
      <c r="C79" s="17">
        <v>8492802</v>
      </c>
      <c r="D79" s="17">
        <v>7581428</v>
      </c>
      <c r="E79" s="17">
        <f>SUM(B79:D79)</f>
        <v>23401362</v>
      </c>
    </row>
    <row r="80" spans="1:5" ht="14.25">
      <c r="A80" s="20" t="s">
        <v>77</v>
      </c>
      <c r="B80" s="17">
        <v>1052</v>
      </c>
      <c r="C80" s="53">
        <v>0</v>
      </c>
      <c r="D80" s="53">
        <v>0</v>
      </c>
      <c r="E80" s="17">
        <f>SUM(B80:D80)</f>
        <v>1052</v>
      </c>
    </row>
    <row r="81" spans="1:5" ht="5.0999999999999996" customHeight="1">
      <c r="A81" s="27"/>
      <c r="B81" s="11"/>
      <c r="C81" s="11"/>
      <c r="D81" s="11"/>
      <c r="E81" s="11"/>
    </row>
    <row r="82" spans="1:5" ht="15.75">
      <c r="A82" s="12" t="s">
        <v>78</v>
      </c>
      <c r="B82" s="13">
        <f t="shared" ref="B82:E82" si="21">B83</f>
        <v>50896732.829999998</v>
      </c>
      <c r="C82" s="13">
        <f t="shared" si="21"/>
        <v>59735665.590000004</v>
      </c>
      <c r="D82" s="13">
        <f t="shared" si="21"/>
        <v>67452794.290000007</v>
      </c>
      <c r="E82" s="13">
        <f t="shared" si="21"/>
        <v>178085192.71000001</v>
      </c>
    </row>
    <row r="83" spans="1:5" ht="15">
      <c r="A83" s="28" t="s">
        <v>78</v>
      </c>
      <c r="B83" s="18">
        <f t="shared" ref="B83:E83" si="22">SUM(B84:B87)</f>
        <v>50896732.829999998</v>
      </c>
      <c r="C83" s="18">
        <f t="shared" si="22"/>
        <v>59735665.590000004</v>
      </c>
      <c r="D83" s="18">
        <f t="shared" si="22"/>
        <v>67452794.290000007</v>
      </c>
      <c r="E83" s="18">
        <f t="shared" si="22"/>
        <v>178085192.71000001</v>
      </c>
    </row>
    <row r="84" spans="1:5" ht="14.25">
      <c r="A84" s="19" t="s">
        <v>79</v>
      </c>
      <c r="B84" s="53">
        <v>0</v>
      </c>
      <c r="C84" s="53">
        <v>0</v>
      </c>
      <c r="D84" s="53">
        <v>0</v>
      </c>
      <c r="E84" s="53">
        <v>0</v>
      </c>
    </row>
    <row r="85" spans="1:5" ht="14.25">
      <c r="A85" s="19" t="s">
        <v>80</v>
      </c>
      <c r="B85" s="53">
        <v>0</v>
      </c>
      <c r="C85" s="53">
        <v>0</v>
      </c>
      <c r="D85" s="53">
        <v>0</v>
      </c>
      <c r="E85" s="53">
        <v>0</v>
      </c>
    </row>
    <row r="86" spans="1:5" ht="28.5">
      <c r="A86" s="19" t="s">
        <v>81</v>
      </c>
      <c r="B86" s="53">
        <v>0</v>
      </c>
      <c r="C86" s="53">
        <v>0</v>
      </c>
      <c r="D86" s="53">
        <v>0</v>
      </c>
      <c r="E86" s="53">
        <v>0</v>
      </c>
    </row>
    <row r="87" spans="1:5" ht="15">
      <c r="A87" s="28" t="s">
        <v>82</v>
      </c>
      <c r="B87" s="18">
        <f t="shared" ref="B87:E87" si="23">SUM(B88:B89)</f>
        <v>50896732.829999998</v>
      </c>
      <c r="C87" s="18">
        <f t="shared" si="23"/>
        <v>59735665.590000004</v>
      </c>
      <c r="D87" s="18">
        <f t="shared" si="23"/>
        <v>67452794.290000007</v>
      </c>
      <c r="E87" s="18">
        <f t="shared" si="23"/>
        <v>178085192.71000001</v>
      </c>
    </row>
    <row r="88" spans="1:5" ht="14.25">
      <c r="A88" s="29" t="s">
        <v>83</v>
      </c>
      <c r="B88" s="17">
        <v>8134264.0199999996</v>
      </c>
      <c r="C88" s="17">
        <v>6318259.4900000002</v>
      </c>
      <c r="D88" s="17">
        <v>4737007.78</v>
      </c>
      <c r="E88" s="17">
        <f>SUM(B88:D88)</f>
        <v>19189531.289999999</v>
      </c>
    </row>
    <row r="89" spans="1:5" ht="14.25">
      <c r="A89" s="29" t="s">
        <v>84</v>
      </c>
      <c r="B89" s="17">
        <v>42762468.810000002</v>
      </c>
      <c r="C89" s="17">
        <v>53417406.100000001</v>
      </c>
      <c r="D89" s="17">
        <v>62715786.510000005</v>
      </c>
      <c r="E89" s="17">
        <f>SUM(B89:D89)</f>
        <v>158895661.42000002</v>
      </c>
    </row>
    <row r="90" spans="1:5" ht="14.25">
      <c r="A90" s="29" t="s">
        <v>85</v>
      </c>
      <c r="B90" s="53">
        <v>0</v>
      </c>
      <c r="C90" s="53">
        <v>0</v>
      </c>
      <c r="D90" s="53">
        <v>0</v>
      </c>
      <c r="E90" s="53">
        <v>0</v>
      </c>
    </row>
    <row r="91" spans="1:5" ht="5.0999999999999996" customHeight="1">
      <c r="A91" s="19"/>
      <c r="B91" s="11"/>
      <c r="C91" s="11"/>
      <c r="D91" s="11"/>
      <c r="E91" s="11"/>
    </row>
    <row r="92" spans="1:5" ht="15.75">
      <c r="A92" s="12" t="s">
        <v>86</v>
      </c>
      <c r="B92" s="13">
        <f t="shared" ref="B92:E92" si="24">B93+B103+B106</f>
        <v>10930138.629999999</v>
      </c>
      <c r="C92" s="13">
        <f t="shared" si="24"/>
        <v>37337641.43</v>
      </c>
      <c r="D92" s="13">
        <f t="shared" si="24"/>
        <v>13247536.680000002</v>
      </c>
      <c r="E92" s="13">
        <f t="shared" si="24"/>
        <v>61515316.740000002</v>
      </c>
    </row>
    <row r="93" spans="1:5" ht="15">
      <c r="A93" s="14" t="s">
        <v>86</v>
      </c>
      <c r="B93" s="18">
        <f t="shared" ref="B93:E93" si="25">B94+B95+B96+B97+B98</f>
        <v>10928764.629999999</v>
      </c>
      <c r="C93" s="18">
        <f t="shared" si="25"/>
        <v>37279220.43</v>
      </c>
      <c r="D93" s="18">
        <f t="shared" si="25"/>
        <v>13201921.680000002</v>
      </c>
      <c r="E93" s="18">
        <f t="shared" si="25"/>
        <v>61409906.740000002</v>
      </c>
    </row>
    <row r="94" spans="1:5" ht="15">
      <c r="A94" s="14" t="s">
        <v>87</v>
      </c>
      <c r="B94" s="15">
        <v>3710056.94</v>
      </c>
      <c r="C94" s="15">
        <v>4699284.54</v>
      </c>
      <c r="D94" s="15">
        <v>4517362.78</v>
      </c>
      <c r="E94" s="15">
        <f>SUM(B94:D94)</f>
        <v>12926704.260000002</v>
      </c>
    </row>
    <row r="95" spans="1:5" ht="15">
      <c r="A95" s="14" t="s">
        <v>88</v>
      </c>
      <c r="B95" s="15">
        <v>1450</v>
      </c>
      <c r="C95" s="15">
        <v>1087383.04</v>
      </c>
      <c r="D95" s="15">
        <v>2844249.91</v>
      </c>
      <c r="E95" s="15">
        <f>SUM(B95:D95)</f>
        <v>3933082.95</v>
      </c>
    </row>
    <row r="96" spans="1:5" ht="15">
      <c r="A96" s="14" t="s">
        <v>89</v>
      </c>
      <c r="B96" s="15">
        <v>656489.67000000004</v>
      </c>
      <c r="C96" s="15">
        <v>7765783.0300000003</v>
      </c>
      <c r="D96" s="15">
        <v>356</v>
      </c>
      <c r="E96" s="15">
        <f>SUM(B96:D96)</f>
        <v>8422628.7000000011</v>
      </c>
    </row>
    <row r="97" spans="1:5" ht="15">
      <c r="A97" s="14" t="s">
        <v>90</v>
      </c>
      <c r="B97" s="15">
        <v>5440892</v>
      </c>
      <c r="C97" s="15">
        <v>5964861</v>
      </c>
      <c r="D97" s="15">
        <v>5186552</v>
      </c>
      <c r="E97" s="15">
        <f>SUM(B97:D97)</f>
        <v>16592305</v>
      </c>
    </row>
    <row r="98" spans="1:5" ht="14.25">
      <c r="A98" s="30" t="s">
        <v>91</v>
      </c>
      <c r="B98" s="31">
        <f t="shared" ref="B98:E98" si="26">SUM(B99:B102)</f>
        <v>1119876.02</v>
      </c>
      <c r="C98" s="31">
        <f t="shared" si="26"/>
        <v>17761908.82</v>
      </c>
      <c r="D98" s="31">
        <f t="shared" si="26"/>
        <v>653400.99</v>
      </c>
      <c r="E98" s="31">
        <f t="shared" si="26"/>
        <v>19535185.829999998</v>
      </c>
    </row>
    <row r="99" spans="1:5" ht="28.5">
      <c r="A99" s="16" t="s">
        <v>92</v>
      </c>
      <c r="B99" s="17">
        <v>699</v>
      </c>
      <c r="C99" s="17">
        <v>865</v>
      </c>
      <c r="D99" s="17">
        <v>205</v>
      </c>
      <c r="E99" s="17">
        <f>SUM(B99:D99)</f>
        <v>1769</v>
      </c>
    </row>
    <row r="100" spans="1:5" ht="14.25">
      <c r="A100" s="16" t="s">
        <v>93</v>
      </c>
      <c r="B100" s="17">
        <v>40473</v>
      </c>
      <c r="C100" s="17">
        <v>135937</v>
      </c>
      <c r="D100" s="53">
        <v>0</v>
      </c>
      <c r="E100" s="17">
        <f>SUM(B100:D100)</f>
        <v>176410</v>
      </c>
    </row>
    <row r="101" spans="1:5" ht="14.25">
      <c r="A101" s="16" t="s">
        <v>94</v>
      </c>
      <c r="B101" s="17">
        <v>1078704.02</v>
      </c>
      <c r="C101" s="17">
        <v>625106.81999999995</v>
      </c>
      <c r="D101" s="17">
        <v>653195.99</v>
      </c>
      <c r="E101" s="17">
        <f>SUM(B101:D101)</f>
        <v>2357006.83</v>
      </c>
    </row>
    <row r="102" spans="1:5" ht="14.25">
      <c r="A102" s="16" t="s">
        <v>95</v>
      </c>
      <c r="B102" s="53">
        <v>0</v>
      </c>
      <c r="C102" s="17">
        <v>17000000</v>
      </c>
      <c r="D102" s="53">
        <v>0</v>
      </c>
      <c r="E102" s="17">
        <f>SUM(B102:D102)</f>
        <v>17000000</v>
      </c>
    </row>
    <row r="103" spans="1:5" ht="15">
      <c r="A103" s="14" t="s">
        <v>96</v>
      </c>
      <c r="B103" s="54">
        <f t="shared" ref="B103:E103" si="27">SUM(B104:B105)</f>
        <v>0</v>
      </c>
      <c r="C103" s="54">
        <f t="shared" si="27"/>
        <v>0</v>
      </c>
      <c r="D103" s="18">
        <f t="shared" si="27"/>
        <v>37668</v>
      </c>
      <c r="E103" s="18">
        <f t="shared" si="27"/>
        <v>37668</v>
      </c>
    </row>
    <row r="104" spans="1:5" ht="14.25">
      <c r="A104" s="19" t="s">
        <v>97</v>
      </c>
      <c r="B104" s="53">
        <v>0</v>
      </c>
      <c r="C104" s="53">
        <v>0</v>
      </c>
      <c r="D104" s="17">
        <v>37668</v>
      </c>
      <c r="E104" s="17">
        <f>SUM(B104:D104)</f>
        <v>37668</v>
      </c>
    </row>
    <row r="105" spans="1:5" ht="14.25">
      <c r="A105" s="19" t="s">
        <v>98</v>
      </c>
      <c r="B105" s="53">
        <v>0</v>
      </c>
      <c r="C105" s="53">
        <v>0</v>
      </c>
      <c r="D105" s="53">
        <v>0</v>
      </c>
      <c r="E105" s="17">
        <f>SUM(B105:D105)</f>
        <v>0</v>
      </c>
    </row>
    <row r="106" spans="1:5" ht="15">
      <c r="A106" s="14" t="s">
        <v>99</v>
      </c>
      <c r="B106" s="18">
        <f t="shared" ref="B106:E106" si="28">SUM(B107)</f>
        <v>1374</v>
      </c>
      <c r="C106" s="18">
        <f t="shared" si="28"/>
        <v>58421</v>
      </c>
      <c r="D106" s="18">
        <f t="shared" si="28"/>
        <v>7947</v>
      </c>
      <c r="E106" s="18">
        <f t="shared" si="28"/>
        <v>67742</v>
      </c>
    </row>
    <row r="107" spans="1:5" ht="14.25">
      <c r="A107" s="16" t="s">
        <v>100</v>
      </c>
      <c r="B107" s="17">
        <v>1374</v>
      </c>
      <c r="C107" s="17">
        <v>58421</v>
      </c>
      <c r="D107" s="17">
        <v>7947</v>
      </c>
      <c r="E107" s="17">
        <f>SUM(B107:D107)</f>
        <v>67742</v>
      </c>
    </row>
    <row r="108" spans="1:5" ht="5.0999999999999996" customHeight="1">
      <c r="A108" s="16"/>
      <c r="B108" s="11"/>
      <c r="C108" s="11"/>
      <c r="D108" s="11"/>
      <c r="E108" s="11"/>
    </row>
    <row r="109" spans="1:5" ht="31.5">
      <c r="A109" s="12" t="s">
        <v>101</v>
      </c>
      <c r="B109" s="13">
        <f t="shared" ref="B109:E109" si="29">SUM(B110:B112)</f>
        <v>4803864.3600000003</v>
      </c>
      <c r="C109" s="13">
        <f t="shared" si="29"/>
        <v>6433179.4400000004</v>
      </c>
      <c r="D109" s="13">
        <f t="shared" si="29"/>
        <v>12232307.41</v>
      </c>
      <c r="E109" s="13">
        <f t="shared" si="29"/>
        <v>23469351.210000001</v>
      </c>
    </row>
    <row r="110" spans="1:5" ht="28.5">
      <c r="A110" s="21" t="s">
        <v>102</v>
      </c>
      <c r="B110" s="53">
        <v>0</v>
      </c>
      <c r="C110" s="53">
        <v>0</v>
      </c>
      <c r="D110" s="53">
        <v>0</v>
      </c>
      <c r="E110" s="53">
        <f>SUM(B110:D110)</f>
        <v>0</v>
      </c>
    </row>
    <row r="111" spans="1:5" ht="42.75">
      <c r="A111" s="21" t="s">
        <v>103</v>
      </c>
      <c r="B111" s="17">
        <v>4584864.3600000003</v>
      </c>
      <c r="C111" s="17">
        <v>6433179.4400000004</v>
      </c>
      <c r="D111" s="17">
        <v>12232307.41</v>
      </c>
      <c r="E111" s="17">
        <f>SUM(B111:D111)</f>
        <v>23250351.210000001</v>
      </c>
    </row>
    <row r="112" spans="1:5" ht="28.5">
      <c r="A112" s="21" t="s">
        <v>104</v>
      </c>
      <c r="B112" s="17">
        <v>219000</v>
      </c>
      <c r="C112" s="53">
        <v>0</v>
      </c>
      <c r="D112" s="53">
        <v>0</v>
      </c>
      <c r="E112" s="17">
        <f>SUM(B112:D112)</f>
        <v>219000</v>
      </c>
    </row>
    <row r="113" spans="1:5" ht="5.0999999999999996" customHeight="1">
      <c r="A113" s="32"/>
      <c r="B113" s="18"/>
      <c r="C113" s="18"/>
      <c r="D113" s="18"/>
      <c r="E113" s="18"/>
    </row>
    <row r="114" spans="1:5" ht="47.25">
      <c r="A114" s="33" t="s">
        <v>105</v>
      </c>
      <c r="B114" s="34">
        <f t="shared" ref="B114:E114" si="30">B116+B128+B138+B143+B159</f>
        <v>8742311751.6999989</v>
      </c>
      <c r="C114" s="34">
        <f t="shared" si="30"/>
        <v>11014221519.780001</v>
      </c>
      <c r="D114" s="34">
        <f t="shared" si="30"/>
        <v>8725194943.5599995</v>
      </c>
      <c r="E114" s="34">
        <f t="shared" si="30"/>
        <v>28481728215.040005</v>
      </c>
    </row>
    <row r="115" spans="1:5" ht="5.0999999999999996" customHeight="1">
      <c r="A115" s="16"/>
      <c r="B115" s="11"/>
      <c r="C115" s="11"/>
      <c r="D115" s="11"/>
      <c r="E115" s="11"/>
    </row>
    <row r="116" spans="1:5" ht="15.75">
      <c r="A116" s="12" t="s">
        <v>106</v>
      </c>
      <c r="B116" s="13">
        <f t="shared" ref="B116:D116" si="31">SUM(B117:B124)</f>
        <v>4267167528</v>
      </c>
      <c r="C116" s="13">
        <f t="shared" si="31"/>
        <v>5652028539.3000002</v>
      </c>
      <c r="D116" s="13">
        <f t="shared" si="31"/>
        <v>1545156553.54</v>
      </c>
      <c r="E116" s="13">
        <f>SUM(E117:E124)</f>
        <v>11464352620.840002</v>
      </c>
    </row>
    <row r="117" spans="1:5" ht="14.25">
      <c r="A117" s="16" t="s">
        <v>107</v>
      </c>
      <c r="B117" s="17">
        <v>3612463760</v>
      </c>
      <c r="C117" s="17">
        <v>5330878192.0200005</v>
      </c>
      <c r="D117" s="17">
        <v>1185923336.54</v>
      </c>
      <c r="E117" s="17">
        <f t="shared" ref="E117:E123" si="32">SUM(B117:D117)</f>
        <v>10129265288.560001</v>
      </c>
    </row>
    <row r="118" spans="1:5" ht="14.25">
      <c r="A118" s="16" t="s">
        <v>108</v>
      </c>
      <c r="B118" s="17">
        <v>154672926</v>
      </c>
      <c r="C118" s="17">
        <v>103234360</v>
      </c>
      <c r="D118" s="17">
        <v>56178440</v>
      </c>
      <c r="E118" s="17">
        <f t="shared" si="32"/>
        <v>314085726</v>
      </c>
    </row>
    <row r="119" spans="1:5" ht="14.25">
      <c r="A119" s="16" t="s">
        <v>109</v>
      </c>
      <c r="B119" s="17">
        <v>19066230</v>
      </c>
      <c r="C119" s="17">
        <v>23380046</v>
      </c>
      <c r="D119" s="17">
        <v>30479019</v>
      </c>
      <c r="E119" s="17">
        <f t="shared" si="32"/>
        <v>72925295</v>
      </c>
    </row>
    <row r="120" spans="1:5" ht="14.25">
      <c r="A120" s="16" t="s">
        <v>110</v>
      </c>
      <c r="B120" s="17">
        <v>248731444</v>
      </c>
      <c r="C120" s="17">
        <v>74737042</v>
      </c>
      <c r="D120" s="17">
        <v>72235184</v>
      </c>
      <c r="E120" s="17">
        <f t="shared" si="32"/>
        <v>395703670</v>
      </c>
    </row>
    <row r="121" spans="1:5" ht="14.25">
      <c r="A121" s="19" t="s">
        <v>111</v>
      </c>
      <c r="B121" s="17">
        <v>50974103</v>
      </c>
      <c r="C121" s="53">
        <v>0</v>
      </c>
      <c r="D121" s="17">
        <v>26775276</v>
      </c>
      <c r="E121" s="17">
        <f t="shared" si="32"/>
        <v>77749379</v>
      </c>
    </row>
    <row r="122" spans="1:5" ht="14.25">
      <c r="A122" s="16" t="s">
        <v>112</v>
      </c>
      <c r="B122" s="17">
        <v>7985097</v>
      </c>
      <c r="C122" s="17">
        <v>8880414</v>
      </c>
      <c r="D122" s="17">
        <v>8226598</v>
      </c>
      <c r="E122" s="17">
        <f t="shared" si="32"/>
        <v>25092109</v>
      </c>
    </row>
    <row r="123" spans="1:5" ht="14.25">
      <c r="A123" s="35" t="s">
        <v>113</v>
      </c>
      <c r="B123" s="17">
        <v>39047266</v>
      </c>
      <c r="C123" s="17">
        <v>5727.28</v>
      </c>
      <c r="D123" s="17">
        <v>22232546</v>
      </c>
      <c r="E123" s="17">
        <f t="shared" si="32"/>
        <v>61285539.280000001</v>
      </c>
    </row>
    <row r="124" spans="1:5" ht="15">
      <c r="A124" s="36" t="s">
        <v>114</v>
      </c>
      <c r="B124" s="18">
        <f t="shared" ref="B124:E124" si="33">SUM(B125:B126)</f>
        <v>134226702</v>
      </c>
      <c r="C124" s="18">
        <f t="shared" si="33"/>
        <v>110912758</v>
      </c>
      <c r="D124" s="18">
        <f t="shared" si="33"/>
        <v>143106154</v>
      </c>
      <c r="E124" s="18">
        <f t="shared" si="33"/>
        <v>388245614</v>
      </c>
    </row>
    <row r="125" spans="1:5" ht="14.25">
      <c r="A125" s="37" t="s">
        <v>115</v>
      </c>
      <c r="B125" s="17">
        <v>113385750</v>
      </c>
      <c r="C125" s="17">
        <v>90912042</v>
      </c>
      <c r="D125" s="17">
        <v>117040722</v>
      </c>
      <c r="E125" s="17">
        <f>SUM(B125:D125)</f>
        <v>321338514</v>
      </c>
    </row>
    <row r="126" spans="1:5" ht="14.25">
      <c r="A126" s="37" t="s">
        <v>116</v>
      </c>
      <c r="B126" s="17">
        <v>20840952</v>
      </c>
      <c r="C126" s="17">
        <v>20000716</v>
      </c>
      <c r="D126" s="17">
        <v>26065432</v>
      </c>
      <c r="E126" s="17">
        <f>SUM(B126:D126)</f>
        <v>66907100</v>
      </c>
    </row>
    <row r="127" spans="1:5" ht="5.0999999999999996" customHeight="1">
      <c r="A127" s="16"/>
      <c r="B127" s="11"/>
      <c r="C127" s="11"/>
      <c r="D127" s="11"/>
      <c r="E127" s="11"/>
    </row>
    <row r="128" spans="1:5" ht="15.75">
      <c r="A128" s="12" t="s">
        <v>117</v>
      </c>
      <c r="B128" s="13">
        <f t="shared" ref="B128:E128" si="34">B129+B130+B131+B132+B133+B134+B135+B136</f>
        <v>4226045454.6300001</v>
      </c>
      <c r="C128" s="13">
        <f t="shared" si="34"/>
        <v>4216311997.4999995</v>
      </c>
      <c r="D128" s="13">
        <f t="shared" si="34"/>
        <v>4863639226.79</v>
      </c>
      <c r="E128" s="13">
        <f t="shared" si="34"/>
        <v>13305996678.920002</v>
      </c>
    </row>
    <row r="129" spans="1:5" ht="42.75">
      <c r="A129" s="16" t="s">
        <v>118</v>
      </c>
      <c r="B129" s="17">
        <v>1404387720.6300001</v>
      </c>
      <c r="C129" s="17">
        <v>1319377606.0899999</v>
      </c>
      <c r="D129" s="17">
        <v>2013581647.3900001</v>
      </c>
      <c r="E129" s="17">
        <f t="shared" ref="E129:E136" si="35">SUM(B129:D129)</f>
        <v>4737346974.1100006</v>
      </c>
    </row>
    <row r="130" spans="1:5" ht="14.25">
      <c r="A130" s="16" t="s">
        <v>119</v>
      </c>
      <c r="B130" s="17">
        <v>387599208</v>
      </c>
      <c r="C130" s="17">
        <v>442620273.56</v>
      </c>
      <c r="D130" s="17">
        <v>371911386.30000001</v>
      </c>
      <c r="E130" s="17">
        <f t="shared" si="35"/>
        <v>1202130867.8599999</v>
      </c>
    </row>
    <row r="131" spans="1:5" ht="14.25">
      <c r="A131" s="16" t="s">
        <v>120</v>
      </c>
      <c r="B131" s="17">
        <v>1489524961</v>
      </c>
      <c r="C131" s="17">
        <v>1489524961</v>
      </c>
      <c r="D131" s="17">
        <v>1489524961</v>
      </c>
      <c r="E131" s="17">
        <f t="shared" si="35"/>
        <v>4468574883</v>
      </c>
    </row>
    <row r="132" spans="1:5" ht="28.5">
      <c r="A132" s="16" t="s">
        <v>121</v>
      </c>
      <c r="B132" s="17">
        <v>346983707</v>
      </c>
      <c r="C132" s="17">
        <v>346983707</v>
      </c>
      <c r="D132" s="17">
        <v>346983707</v>
      </c>
      <c r="E132" s="17">
        <f t="shared" si="35"/>
        <v>1040951121</v>
      </c>
    </row>
    <row r="133" spans="1:5" ht="14.25">
      <c r="A133" s="16" t="s">
        <v>122</v>
      </c>
      <c r="B133" s="17">
        <v>186934096</v>
      </c>
      <c r="C133" s="17">
        <v>204654226.84999999</v>
      </c>
      <c r="D133" s="17">
        <v>231156072.09999999</v>
      </c>
      <c r="E133" s="17">
        <f t="shared" si="35"/>
        <v>622744394.95000005</v>
      </c>
    </row>
    <row r="134" spans="1:5" ht="28.5">
      <c r="A134" s="16" t="s">
        <v>123</v>
      </c>
      <c r="B134" s="17">
        <v>30018877</v>
      </c>
      <c r="C134" s="17">
        <v>32554338</v>
      </c>
      <c r="D134" s="17">
        <v>29884568</v>
      </c>
      <c r="E134" s="17">
        <f t="shared" si="35"/>
        <v>92457783</v>
      </c>
    </row>
    <row r="135" spans="1:5" ht="14.25">
      <c r="A135" s="16" t="s">
        <v>124</v>
      </c>
      <c r="B135" s="17">
        <v>22792706</v>
      </c>
      <c r="C135" s="17">
        <v>22792706</v>
      </c>
      <c r="D135" s="17">
        <v>22792706</v>
      </c>
      <c r="E135" s="17">
        <f t="shared" si="35"/>
        <v>68378118</v>
      </c>
    </row>
    <row r="136" spans="1:5" ht="28.5">
      <c r="A136" s="16" t="s">
        <v>125</v>
      </c>
      <c r="B136" s="17">
        <v>357804179</v>
      </c>
      <c r="C136" s="17">
        <v>357804179</v>
      </c>
      <c r="D136" s="17">
        <v>357804179</v>
      </c>
      <c r="E136" s="17">
        <f t="shared" si="35"/>
        <v>1073412537</v>
      </c>
    </row>
    <row r="137" spans="1:5" ht="5.0999999999999996" customHeight="1">
      <c r="A137" s="38"/>
      <c r="B137" s="11"/>
      <c r="C137" s="11"/>
      <c r="D137" s="11"/>
      <c r="E137" s="11"/>
    </row>
    <row r="138" spans="1:5" ht="15.75">
      <c r="A138" s="12" t="s">
        <v>126</v>
      </c>
      <c r="B138" s="13">
        <f t="shared" ref="B138:E138" si="36">B139+B140+B141</f>
        <v>149193266.59</v>
      </c>
      <c r="C138" s="13">
        <f t="shared" si="36"/>
        <v>204678012.94</v>
      </c>
      <c r="D138" s="13">
        <f t="shared" si="36"/>
        <v>3985353.87</v>
      </c>
      <c r="E138" s="13">
        <f t="shared" si="36"/>
        <v>357856633.39999998</v>
      </c>
    </row>
    <row r="139" spans="1:5" ht="14.25">
      <c r="A139" s="39" t="s">
        <v>127</v>
      </c>
      <c r="B139" s="53">
        <v>0</v>
      </c>
      <c r="C139" s="53">
        <v>0</v>
      </c>
      <c r="D139" s="53">
        <v>0</v>
      </c>
      <c r="E139" s="53">
        <f>SUM(B139:D139)</f>
        <v>0</v>
      </c>
    </row>
    <row r="140" spans="1:5" ht="14.25">
      <c r="A140" s="16" t="s">
        <v>128</v>
      </c>
      <c r="B140" s="17">
        <v>13121680.9</v>
      </c>
      <c r="C140" s="17">
        <v>9623925</v>
      </c>
      <c r="D140" s="53">
        <v>0</v>
      </c>
      <c r="E140" s="17">
        <f>SUM(B140:D140)</f>
        <v>22745605.899999999</v>
      </c>
    </row>
    <row r="141" spans="1:5" ht="14.25">
      <c r="A141" s="16" t="s">
        <v>129</v>
      </c>
      <c r="B141" s="17">
        <v>136071585.69</v>
      </c>
      <c r="C141" s="17">
        <v>195054087.94</v>
      </c>
      <c r="D141" s="17">
        <v>3985353.87</v>
      </c>
      <c r="E141" s="17">
        <f>SUM(B141:D141)</f>
        <v>335111027.5</v>
      </c>
    </row>
    <row r="142" spans="1:5" ht="5.0999999999999996" customHeight="1">
      <c r="A142" s="16"/>
      <c r="B142" s="11"/>
      <c r="C142" s="11"/>
      <c r="D142" s="11"/>
      <c r="E142" s="11"/>
    </row>
    <row r="143" spans="1:5" ht="15.75">
      <c r="A143" s="12" t="s">
        <v>130</v>
      </c>
      <c r="B143" s="13">
        <f t="shared" ref="B143:E143" si="37">SUM(B144:B152)</f>
        <v>83458094.480000004</v>
      </c>
      <c r="C143" s="13">
        <f t="shared" si="37"/>
        <v>927574399.04000008</v>
      </c>
      <c r="D143" s="13">
        <f t="shared" si="37"/>
        <v>2299759732.3599997</v>
      </c>
      <c r="E143" s="13">
        <f t="shared" si="37"/>
        <v>3310792225.8800001</v>
      </c>
    </row>
    <row r="144" spans="1:5" ht="14.25">
      <c r="A144" s="35" t="s">
        <v>131</v>
      </c>
      <c r="B144" s="17">
        <v>3909070</v>
      </c>
      <c r="C144" s="17">
        <v>3909070</v>
      </c>
      <c r="D144" s="17">
        <v>3909070</v>
      </c>
      <c r="E144" s="17">
        <f t="shared" ref="E144:E151" si="38">SUM(B144:D144)</f>
        <v>11727210</v>
      </c>
    </row>
    <row r="145" spans="1:5" ht="14.25">
      <c r="A145" s="35" t="s">
        <v>132</v>
      </c>
      <c r="B145" s="17">
        <v>2525909</v>
      </c>
      <c r="C145" s="17">
        <v>2929692</v>
      </c>
      <c r="D145" s="17">
        <v>2291332</v>
      </c>
      <c r="E145" s="17">
        <f t="shared" si="38"/>
        <v>7746933</v>
      </c>
    </row>
    <row r="146" spans="1:5" ht="14.25">
      <c r="A146" s="35" t="s">
        <v>133</v>
      </c>
      <c r="B146" s="17">
        <v>21035894</v>
      </c>
      <c r="C146" s="17">
        <v>17583581</v>
      </c>
      <c r="D146" s="17">
        <v>20375805</v>
      </c>
      <c r="E146" s="17">
        <f t="shared" si="38"/>
        <v>58995280</v>
      </c>
    </row>
    <row r="147" spans="1:5" ht="14.25">
      <c r="A147" s="35" t="s">
        <v>134</v>
      </c>
      <c r="B147" s="17">
        <v>1534297</v>
      </c>
      <c r="C147" s="17">
        <v>2001592</v>
      </c>
      <c r="D147" s="17">
        <v>2019886</v>
      </c>
      <c r="E147" s="17">
        <f t="shared" si="38"/>
        <v>5555775</v>
      </c>
    </row>
    <row r="148" spans="1:5" ht="14.25">
      <c r="A148" s="35" t="s">
        <v>135</v>
      </c>
      <c r="B148" s="17">
        <v>40303106.899999999</v>
      </c>
      <c r="C148" s="17">
        <v>707630</v>
      </c>
      <c r="D148" s="17">
        <v>3321565.2</v>
      </c>
      <c r="E148" s="17">
        <f t="shared" si="38"/>
        <v>44332302.100000001</v>
      </c>
    </row>
    <row r="149" spans="1:5" ht="14.25">
      <c r="A149" s="35" t="s">
        <v>136</v>
      </c>
      <c r="B149" s="17">
        <v>9373633</v>
      </c>
      <c r="C149" s="17">
        <v>2627087</v>
      </c>
      <c r="D149" s="17">
        <v>2771637</v>
      </c>
      <c r="E149" s="17">
        <f t="shared" si="38"/>
        <v>14772357</v>
      </c>
    </row>
    <row r="150" spans="1:5" ht="14.25">
      <c r="A150" s="35" t="s">
        <v>137</v>
      </c>
      <c r="B150" s="17">
        <v>89543.58</v>
      </c>
      <c r="C150" s="17">
        <v>129588.34</v>
      </c>
      <c r="D150" s="17">
        <v>154949.46</v>
      </c>
      <c r="E150" s="17">
        <f t="shared" si="38"/>
        <v>374081.38</v>
      </c>
    </row>
    <row r="151" spans="1:5" ht="14.25">
      <c r="A151" s="35" t="s">
        <v>138</v>
      </c>
      <c r="B151" s="17">
        <v>4267969</v>
      </c>
      <c r="C151" s="17">
        <v>7048676</v>
      </c>
      <c r="D151" s="17">
        <v>6660857</v>
      </c>
      <c r="E151" s="17">
        <f t="shared" si="38"/>
        <v>17977502</v>
      </c>
    </row>
    <row r="152" spans="1:5" ht="14.25">
      <c r="A152" s="35" t="s">
        <v>139</v>
      </c>
      <c r="B152" s="17">
        <f t="shared" ref="B152:E152" si="39">SUM(B153:B157)</f>
        <v>418672</v>
      </c>
      <c r="C152" s="17">
        <f t="shared" si="39"/>
        <v>890637482.70000005</v>
      </c>
      <c r="D152" s="17">
        <f t="shared" si="39"/>
        <v>2258254630.6999998</v>
      </c>
      <c r="E152" s="17">
        <f t="shared" si="39"/>
        <v>3149310785.4000001</v>
      </c>
    </row>
    <row r="153" spans="1:5" ht="14.25">
      <c r="A153" s="40" t="s">
        <v>140</v>
      </c>
      <c r="B153" s="17">
        <v>96646</v>
      </c>
      <c r="C153" s="17">
        <v>36299.699999999997</v>
      </c>
      <c r="D153" s="17">
        <v>15837.7</v>
      </c>
      <c r="E153" s="17">
        <f>SUM(B153:D153)</f>
        <v>148783.40000000002</v>
      </c>
    </row>
    <row r="154" spans="1:5" ht="14.25">
      <c r="A154" s="40" t="s">
        <v>141</v>
      </c>
      <c r="B154" s="53">
        <v>0</v>
      </c>
      <c r="C154" s="53">
        <v>0</v>
      </c>
      <c r="D154" s="53">
        <v>0</v>
      </c>
      <c r="E154" s="53">
        <f>SUM(B154:D154)</f>
        <v>0</v>
      </c>
    </row>
    <row r="155" spans="1:5" ht="14.25">
      <c r="A155" s="41" t="s">
        <v>142</v>
      </c>
      <c r="B155" s="17">
        <v>205755</v>
      </c>
      <c r="C155" s="17">
        <v>97120</v>
      </c>
      <c r="D155" s="17">
        <v>96874</v>
      </c>
      <c r="E155" s="17">
        <f>SUM(B155:D155)</f>
        <v>399749</v>
      </c>
    </row>
    <row r="156" spans="1:5" ht="14.25">
      <c r="A156" s="40" t="s">
        <v>143</v>
      </c>
      <c r="B156" s="17">
        <v>116271</v>
      </c>
      <c r="C156" s="17">
        <v>65260</v>
      </c>
      <c r="D156" s="17">
        <v>901276</v>
      </c>
      <c r="E156" s="17">
        <f>SUM(B156:D156)</f>
        <v>1082807</v>
      </c>
    </row>
    <row r="157" spans="1:5" ht="14.25">
      <c r="A157" s="40" t="s">
        <v>144</v>
      </c>
      <c r="B157" s="53">
        <v>0</v>
      </c>
      <c r="C157" s="17">
        <v>890438803</v>
      </c>
      <c r="D157" s="17">
        <v>2257240643</v>
      </c>
      <c r="E157" s="17">
        <f>SUM(B157:D157)</f>
        <v>3147679446</v>
      </c>
    </row>
    <row r="158" spans="1:5" ht="5.0999999999999996" customHeight="1">
      <c r="A158" s="35"/>
      <c r="B158" s="11"/>
      <c r="C158" s="11"/>
      <c r="D158" s="11"/>
      <c r="E158" s="11"/>
    </row>
    <row r="159" spans="1:5" ht="15.75">
      <c r="A159" s="12" t="s">
        <v>145</v>
      </c>
      <c r="B159" s="13">
        <f t="shared" ref="B159:E159" si="40">SUM(B160)</f>
        <v>16447408</v>
      </c>
      <c r="C159" s="13">
        <f t="shared" si="40"/>
        <v>13628571</v>
      </c>
      <c r="D159" s="13">
        <f t="shared" si="40"/>
        <v>12654077</v>
      </c>
      <c r="E159" s="13">
        <f t="shared" si="40"/>
        <v>42730056</v>
      </c>
    </row>
    <row r="160" spans="1:5" ht="28.5">
      <c r="A160" s="16" t="s">
        <v>146</v>
      </c>
      <c r="B160" s="17">
        <v>16447408</v>
      </c>
      <c r="C160" s="17">
        <v>13628571</v>
      </c>
      <c r="D160" s="17">
        <v>12654077</v>
      </c>
      <c r="E160" s="17">
        <f>SUM(B160:D160)</f>
        <v>42730056</v>
      </c>
    </row>
    <row r="161" spans="1:5" ht="5.0999999999999996" customHeight="1">
      <c r="A161" s="16"/>
      <c r="B161" s="17"/>
      <c r="C161" s="17"/>
      <c r="D161" s="17"/>
      <c r="E161" s="17"/>
    </row>
    <row r="162" spans="1:5" ht="31.5">
      <c r="A162" s="33" t="s">
        <v>147</v>
      </c>
      <c r="B162" s="34">
        <f t="shared" ref="B162:E162" si="41">B164</f>
        <v>478779661.38999999</v>
      </c>
      <c r="C162" s="34">
        <f t="shared" si="41"/>
        <v>778155070.23000002</v>
      </c>
      <c r="D162" s="34">
        <f t="shared" si="41"/>
        <v>1513102324.1000001</v>
      </c>
      <c r="E162" s="34">
        <f t="shared" si="41"/>
        <v>2770037055.7199998</v>
      </c>
    </row>
    <row r="163" spans="1:5" ht="5.0999999999999996" customHeight="1">
      <c r="A163" s="42"/>
      <c r="B163" s="15"/>
      <c r="C163" s="15"/>
      <c r="D163" s="15"/>
      <c r="E163" s="15"/>
    </row>
    <row r="164" spans="1:5" ht="15.75">
      <c r="A164" s="32" t="s">
        <v>148</v>
      </c>
      <c r="B164" s="43">
        <f t="shared" ref="B164:E164" si="42">B165+B166</f>
        <v>478779661.38999999</v>
      </c>
      <c r="C164" s="43">
        <f t="shared" si="42"/>
        <v>778155070.23000002</v>
      </c>
      <c r="D164" s="43">
        <f t="shared" si="42"/>
        <v>1513102324.1000001</v>
      </c>
      <c r="E164" s="43">
        <f t="shared" si="42"/>
        <v>2770037055.7199998</v>
      </c>
    </row>
    <row r="165" spans="1:5" ht="14.25">
      <c r="A165" s="35" t="s">
        <v>149</v>
      </c>
      <c r="B165" s="17">
        <v>27980438.449999999</v>
      </c>
      <c r="C165" s="17">
        <v>88694291.319999993</v>
      </c>
      <c r="D165" s="17">
        <v>8480051.3900000006</v>
      </c>
      <c r="E165" s="17">
        <f>SUM(B165:D165)</f>
        <v>125154781.16</v>
      </c>
    </row>
    <row r="166" spans="1:5" ht="14.25">
      <c r="A166" s="35" t="s">
        <v>150</v>
      </c>
      <c r="B166" s="17">
        <v>450799222.94</v>
      </c>
      <c r="C166" s="17">
        <v>689460778.90999997</v>
      </c>
      <c r="D166" s="17">
        <v>1504622272.71</v>
      </c>
      <c r="E166" s="17">
        <f>SUM(B166:D166)</f>
        <v>2644882274.5599999</v>
      </c>
    </row>
    <row r="167" spans="1:5" ht="5.0999999999999996" customHeight="1">
      <c r="A167" s="44"/>
      <c r="B167" s="11"/>
      <c r="C167" s="11"/>
      <c r="D167" s="11"/>
      <c r="E167" s="11"/>
    </row>
    <row r="168" spans="1:5" ht="15.75">
      <c r="A168" s="33" t="s">
        <v>151</v>
      </c>
      <c r="B168" s="55">
        <v>0</v>
      </c>
      <c r="C168" s="55">
        <v>0</v>
      </c>
      <c r="D168" s="55">
        <v>0</v>
      </c>
      <c r="E168" s="55">
        <v>0</v>
      </c>
    </row>
    <row r="169" spans="1:5" ht="5.0999999999999996" customHeight="1">
      <c r="A169" s="45"/>
      <c r="B169" s="46"/>
      <c r="C169" s="46"/>
      <c r="D169" s="46"/>
      <c r="E169" s="47"/>
    </row>
    <row r="170" spans="1:5" ht="5.0999999999999996" customHeight="1">
      <c r="A170" s="48"/>
      <c r="B170" s="49"/>
      <c r="C170" s="49"/>
      <c r="D170" s="49"/>
      <c r="E170" s="49"/>
    </row>
    <row r="171" spans="1:5" ht="15.75">
      <c r="A171" s="50" t="s">
        <v>4</v>
      </c>
      <c r="B171" s="51">
        <f t="shared" ref="B171:E171" si="43">B162+B114+B6</f>
        <v>9433481251.9099979</v>
      </c>
      <c r="C171" s="51">
        <f t="shared" si="43"/>
        <v>12274110887.77</v>
      </c>
      <c r="D171" s="51">
        <f t="shared" si="43"/>
        <v>10485917090.789999</v>
      </c>
      <c r="E171" s="51">
        <f t="shared" si="43"/>
        <v>32193509230.470005</v>
      </c>
    </row>
    <row r="174" spans="1:5">
      <c r="E174" s="52"/>
    </row>
    <row r="175" spans="1:5">
      <c r="B175" s="52"/>
      <c r="C175" s="52"/>
      <c r="D175" s="52"/>
      <c r="E175" s="52"/>
    </row>
    <row r="178" spans="5:5">
      <c r="E178" s="52"/>
    </row>
    <row r="180" spans="5:5">
      <c r="E180" s="52"/>
    </row>
  </sheetData>
  <mergeCells count="1">
    <mergeCell ref="A2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2022-10-04T21:36:57Z</dcterms:created>
  <dcterms:modified xsi:type="dcterms:W3CDTF">2022-10-05T17:12:19Z</dcterms:modified>
</cp:coreProperties>
</file>